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S:\Org\706\Ablage\04 Investitionsfinanzierer\04 Öffentliche Fördermittel\00 Corona\Liquitool\"/>
    </mc:Choice>
  </mc:AlternateContent>
  <bookViews>
    <workbookView xWindow="0" yWindow="0" windowWidth="32910" windowHeight="14010"/>
  </bookViews>
  <sheets>
    <sheet name="Tabelle1" sheetId="1" r:id="rId1"/>
  </sheets>
  <definedNames>
    <definedName name="_IDVTrackerEx17_E" hidden="1">0</definedName>
    <definedName name="_IDVTrackerFreigabeDateiID17_E" hidden="1">-1</definedName>
    <definedName name="_IDVTrackerFreigabeStatus17_E" hidden="1">0</definedName>
    <definedName name="_IDVTrackerFreigabeVersion17_E" hidden="1">-1</definedName>
    <definedName name="_IDVTrackerID17_E" hidden="1">573241</definedName>
    <definedName name="_IDVTrackerMajorVersion17_E" hidden="1">1</definedName>
    <definedName name="_IDVTrackerMinorVersion17_E" hidden="1">0</definedName>
    <definedName name="_IDVTrackerVersion17_E" hidden="1">25</definedName>
    <definedName name="_xlnm.Print_Titles" localSheetId="0">Tabelle1!$1:$4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P27" i="1"/>
  <c r="Q27" i="1"/>
  <c r="R27" i="1"/>
  <c r="O22" i="1"/>
  <c r="P22" i="1"/>
  <c r="Q22" i="1"/>
  <c r="R22" i="1"/>
  <c r="O23" i="1"/>
  <c r="P23" i="1"/>
  <c r="Q23" i="1"/>
  <c r="R23" i="1"/>
  <c r="O24" i="1"/>
  <c r="P24" i="1"/>
  <c r="Q24" i="1"/>
  <c r="R24" i="1"/>
  <c r="O20" i="1"/>
  <c r="P20" i="1"/>
  <c r="Q20" i="1"/>
  <c r="R20" i="1"/>
  <c r="O19" i="1"/>
  <c r="P19" i="1"/>
  <c r="Q19" i="1"/>
  <c r="R19" i="1"/>
  <c r="O18" i="1"/>
  <c r="P18" i="1"/>
  <c r="Q18" i="1"/>
  <c r="R18" i="1"/>
  <c r="O15" i="1"/>
  <c r="P15" i="1"/>
  <c r="Q15" i="1"/>
  <c r="R15" i="1"/>
  <c r="O12" i="1"/>
  <c r="P12" i="1"/>
  <c r="Q12" i="1"/>
  <c r="R12" i="1"/>
  <c r="S12" i="1"/>
  <c r="S15" i="1" s="1"/>
  <c r="O6" i="1"/>
  <c r="P6" i="1"/>
  <c r="Q6" i="1"/>
  <c r="R6" i="1"/>
  <c r="F125" i="1" l="1"/>
  <c r="F124" i="1"/>
  <c r="G100" i="1" l="1"/>
  <c r="F7" i="1" s="1"/>
  <c r="H6" i="1"/>
  <c r="I6" i="1"/>
  <c r="J6" i="1"/>
  <c r="K6" i="1"/>
  <c r="L6" i="1"/>
  <c r="M6" i="1"/>
  <c r="N6" i="1"/>
  <c r="S6" i="1"/>
  <c r="G6" i="1"/>
  <c r="C116" i="1" l="1"/>
  <c r="C117" i="1" l="1"/>
  <c r="C118" i="1"/>
  <c r="E28" i="1" s="1"/>
  <c r="G83" i="1"/>
  <c r="E83" i="1"/>
  <c r="H80" i="1"/>
  <c r="I80" i="1" s="1"/>
  <c r="H79" i="1"/>
  <c r="I79" i="1" s="1"/>
  <c r="H78" i="1"/>
  <c r="I78" i="1" s="1"/>
  <c r="H77" i="1"/>
  <c r="I77" i="1" s="1"/>
  <c r="H76" i="1"/>
  <c r="I76" i="1" s="1"/>
  <c r="H75" i="1"/>
  <c r="H70" i="1"/>
  <c r="I70" i="1" s="1"/>
  <c r="H69" i="1"/>
  <c r="I69" i="1" s="1"/>
  <c r="H68" i="1"/>
  <c r="I68" i="1" s="1"/>
  <c r="H67" i="1"/>
  <c r="I67" i="1" s="1"/>
  <c r="H66" i="1"/>
  <c r="I66" i="1" s="1"/>
  <c r="H65" i="1"/>
  <c r="I65" i="1" s="1"/>
  <c r="O28" i="1" l="1"/>
  <c r="P28" i="1"/>
  <c r="Q28" i="1"/>
  <c r="R28" i="1"/>
  <c r="J28" i="1"/>
  <c r="I71" i="1"/>
  <c r="H81" i="1"/>
  <c r="H71" i="1"/>
  <c r="I75" i="1"/>
  <c r="I81" i="1" s="1"/>
  <c r="I83" i="1" s="1"/>
  <c r="I87" i="1" s="1"/>
  <c r="I28" i="1" l="1"/>
  <c r="K28" i="1"/>
  <c r="L28" i="1"/>
  <c r="M28" i="1"/>
  <c r="S28" i="1"/>
  <c r="F28" i="1"/>
  <c r="N28" i="1"/>
  <c r="G28" i="1"/>
  <c r="H28" i="1"/>
  <c r="H83" i="1"/>
  <c r="H87" i="1" s="1"/>
  <c r="I85" i="1"/>
  <c r="H85" i="1" l="1"/>
  <c r="C29" i="1" s="1"/>
  <c r="E29" i="1" s="1"/>
  <c r="C30" i="1"/>
  <c r="E30" i="1" s="1"/>
  <c r="O30" i="1" l="1"/>
  <c r="R30" i="1"/>
  <c r="P30" i="1"/>
  <c r="Q30" i="1"/>
  <c r="O29" i="1"/>
  <c r="O33" i="1" s="1"/>
  <c r="O35" i="1" s="1"/>
  <c r="Q29" i="1"/>
  <c r="Q33" i="1" s="1"/>
  <c r="Q35" i="1" s="1"/>
  <c r="P29" i="1"/>
  <c r="P33" i="1" s="1"/>
  <c r="P35" i="1" s="1"/>
  <c r="R29" i="1"/>
  <c r="R33" i="1" s="1"/>
  <c r="R35" i="1" s="1"/>
  <c r="C33" i="1"/>
  <c r="C15" i="1"/>
  <c r="H109" i="1" l="1"/>
  <c r="M109" i="1"/>
  <c r="C109" i="1"/>
  <c r="G27" i="1"/>
  <c r="H27" i="1"/>
  <c r="I27" i="1"/>
  <c r="J27" i="1"/>
  <c r="K27" i="1"/>
  <c r="L27" i="1"/>
  <c r="M27" i="1"/>
  <c r="N27" i="1"/>
  <c r="S27" i="1"/>
  <c r="G29" i="1"/>
  <c r="H29" i="1"/>
  <c r="I29" i="1"/>
  <c r="J29" i="1"/>
  <c r="K29" i="1"/>
  <c r="L29" i="1"/>
  <c r="M29" i="1"/>
  <c r="N29" i="1"/>
  <c r="S29" i="1"/>
  <c r="G30" i="1"/>
  <c r="H30" i="1"/>
  <c r="I30" i="1"/>
  <c r="J30" i="1"/>
  <c r="K30" i="1"/>
  <c r="L30" i="1"/>
  <c r="M30" i="1"/>
  <c r="N30" i="1"/>
  <c r="S30" i="1"/>
  <c r="F29" i="1"/>
  <c r="F30" i="1"/>
  <c r="F27" i="1"/>
  <c r="G20" i="1"/>
  <c r="H20" i="1"/>
  <c r="I20" i="1"/>
  <c r="J20" i="1"/>
  <c r="K20" i="1"/>
  <c r="L20" i="1"/>
  <c r="M20" i="1"/>
  <c r="N20" i="1"/>
  <c r="S20" i="1"/>
  <c r="F20" i="1"/>
  <c r="G19" i="1"/>
  <c r="H19" i="1"/>
  <c r="I19" i="1"/>
  <c r="J19" i="1"/>
  <c r="K19" i="1"/>
  <c r="L19" i="1"/>
  <c r="M19" i="1"/>
  <c r="N19" i="1"/>
  <c r="S19" i="1"/>
  <c r="F19" i="1"/>
  <c r="F122" i="1" l="1"/>
  <c r="F121" i="1"/>
  <c r="G22" i="1"/>
  <c r="H22" i="1"/>
  <c r="I22" i="1"/>
  <c r="J22" i="1"/>
  <c r="K22" i="1"/>
  <c r="L22" i="1"/>
  <c r="M22" i="1"/>
  <c r="N22" i="1"/>
  <c r="S22" i="1"/>
  <c r="G23" i="1"/>
  <c r="H23" i="1"/>
  <c r="I23" i="1"/>
  <c r="J23" i="1"/>
  <c r="K23" i="1"/>
  <c r="L23" i="1"/>
  <c r="M23" i="1"/>
  <c r="N23" i="1"/>
  <c r="S23" i="1"/>
  <c r="G24" i="1"/>
  <c r="H24" i="1"/>
  <c r="I24" i="1"/>
  <c r="J24" i="1"/>
  <c r="K24" i="1"/>
  <c r="L24" i="1"/>
  <c r="M24" i="1"/>
  <c r="N24" i="1"/>
  <c r="S24" i="1"/>
  <c r="F23" i="1"/>
  <c r="F24" i="1"/>
  <c r="F22" i="1"/>
  <c r="G12" i="1"/>
  <c r="G18" i="1" s="1"/>
  <c r="G33" i="1" s="1"/>
  <c r="H12" i="1"/>
  <c r="H18" i="1" s="1"/>
  <c r="H33" i="1" s="1"/>
  <c r="I12" i="1"/>
  <c r="I18" i="1" s="1"/>
  <c r="I33" i="1" s="1"/>
  <c r="J12" i="1"/>
  <c r="J18" i="1" s="1"/>
  <c r="J33" i="1" s="1"/>
  <c r="K12" i="1"/>
  <c r="K18" i="1" s="1"/>
  <c r="K33" i="1" s="1"/>
  <c r="L12" i="1"/>
  <c r="L15" i="1" s="1"/>
  <c r="M12" i="1"/>
  <c r="M15" i="1" s="1"/>
  <c r="N12" i="1"/>
  <c r="N15" i="1" s="1"/>
  <c r="F12" i="1"/>
  <c r="F15" i="1" s="1"/>
  <c r="I15" i="1" l="1"/>
  <c r="H15" i="1"/>
  <c r="K15" i="1"/>
  <c r="J15" i="1"/>
  <c r="G15" i="1"/>
  <c r="S18" i="1"/>
  <c r="S33" i="1" s="1"/>
  <c r="S35" i="1" s="1"/>
  <c r="F18" i="1"/>
  <c r="F33" i="1" s="1"/>
  <c r="M18" i="1"/>
  <c r="M33" i="1" s="1"/>
  <c r="L18" i="1"/>
  <c r="L33" i="1" s="1"/>
  <c r="N18" i="1"/>
  <c r="N33" i="1" s="1"/>
  <c r="G35" i="1" l="1"/>
  <c r="I35" i="1"/>
  <c r="J35" i="1"/>
  <c r="K35" i="1"/>
  <c r="L35" i="1"/>
  <c r="M35" i="1"/>
  <c r="H35" i="1"/>
  <c r="N35" i="1" l="1"/>
  <c r="F35" i="1"/>
  <c r="F46" i="1" s="1"/>
  <c r="G7" i="1" l="1"/>
  <c r="G46" i="1" l="1"/>
  <c r="H7" i="1" s="1"/>
  <c r="H46" i="1" s="1"/>
  <c r="I7" i="1" s="1"/>
  <c r="I46" i="1" s="1"/>
  <c r="J7" i="1" l="1"/>
  <c r="J46" i="1" l="1"/>
  <c r="K7" i="1" s="1"/>
  <c r="K46" i="1" l="1"/>
  <c r="L7" i="1" s="1"/>
  <c r="L46" i="1" l="1"/>
  <c r="M7" i="1" s="1"/>
  <c r="M46" i="1" s="1"/>
  <c r="N7" i="1" s="1"/>
  <c r="N46" i="1" s="1"/>
  <c r="O7" i="1" s="1"/>
  <c r="O46" i="1" s="1"/>
  <c r="P7" i="1" s="1"/>
  <c r="P46" i="1" s="1"/>
  <c r="Q7" i="1" s="1"/>
  <c r="Q46" i="1" s="1"/>
  <c r="R7" i="1" s="1"/>
  <c r="R46" i="1" s="1"/>
  <c r="S7" i="1" s="1"/>
  <c r="S46" i="1" s="1"/>
  <c r="F48" i="1" l="1"/>
  <c r="F49" i="1" s="1"/>
  <c r="H110" i="1" l="1"/>
  <c r="C110" i="1"/>
  <c r="M111" i="1" s="1"/>
  <c r="M112" i="1" s="1"/>
  <c r="M110" i="1"/>
  <c r="F123" i="1"/>
  <c r="F126" i="1" s="1"/>
  <c r="J51" i="1" s="1"/>
  <c r="H111" i="1" l="1"/>
  <c r="H112" i="1" s="1"/>
  <c r="C111" i="1"/>
  <c r="C112" i="1" s="1"/>
  <c r="F128" i="1"/>
  <c r="F127" i="1"/>
</calcChain>
</file>

<file path=xl/comments1.xml><?xml version="1.0" encoding="utf-8"?>
<comments xmlns="http://schemas.openxmlformats.org/spreadsheetml/2006/main">
  <authors>
    <author>Markus Gingter</author>
    <author>Wieser Axel</author>
  </authors>
  <commentList>
    <comment ref="C5" authorId="0" shapeId="0">
      <text>
        <r>
          <rPr>
            <sz val="9"/>
            <color indexed="81"/>
            <rFont val="Segoe UI"/>
            <family val="2"/>
          </rPr>
          <t>Zum Beispiel anhand der BWA Dezember 2019 oder des Jahresabschlusses 2019</t>
        </r>
      </text>
    </comment>
    <comment ref="E5" authorId="0" shapeId="0">
      <text>
        <r>
          <rPr>
            <sz val="9"/>
            <color indexed="81"/>
            <rFont val="Segoe UI"/>
            <family val="2"/>
          </rPr>
          <t>Mit Welchen Werten rechnen Sie aufgrund der Corona Krise. Bitte Jahreswerte eintragen.</t>
        </r>
      </text>
    </comment>
    <comment ref="B6" authorId="0" shapeId="0">
      <text>
        <r>
          <rPr>
            <sz val="9"/>
            <color indexed="81"/>
            <rFont val="Segoe UI"/>
            <family val="2"/>
          </rPr>
          <t>Bitte den Kassenbestand zum 01.03.2020 eingeben. Der Kassenbestand wird als notwendig für den Geschäftsbetrieb angesehen und daher in der Planung gleichbleibend Fortgeschrieben</t>
        </r>
      </text>
    </comment>
    <comment ref="B7" authorId="0" shapeId="0">
      <text>
        <r>
          <rPr>
            <sz val="9"/>
            <color indexed="81"/>
            <rFont val="Segoe UI"/>
            <family val="2"/>
          </rPr>
          <t>Bitte in den Planungshilfen IV.Kontokorrentkosten befüllen</t>
        </r>
      </text>
    </comment>
    <comment ref="B10" authorId="0" shapeId="0">
      <text>
        <r>
          <rPr>
            <sz val="9"/>
            <color indexed="81"/>
            <rFont val="Segoe UI"/>
            <family val="2"/>
          </rPr>
          <t>z.B. analog der BWA Dezember 2019</t>
        </r>
      </text>
    </comment>
    <comment ref="B11" authorId="0" shapeId="0">
      <text>
        <r>
          <rPr>
            <sz val="9"/>
            <color indexed="81"/>
            <rFont val="Segoe UI"/>
            <family val="2"/>
          </rPr>
          <t>Geben Sie eine Einschätzung ab, auf wie viel % sich Ihre Einnahmen verringern</t>
        </r>
      </text>
    </comment>
    <comment ref="B13" authorId="0" shapeId="0">
      <text>
        <r>
          <rPr>
            <sz val="9"/>
            <color indexed="81"/>
            <rFont val="Segoe UI"/>
            <family val="2"/>
          </rPr>
          <t>Sofern diese über 10% des Umsatzes ausmachen, bitte separat erläutern</t>
        </r>
      </text>
    </comment>
    <comment ref="B18" authorId="0" shapeId="0">
      <text>
        <r>
          <rPr>
            <sz val="9"/>
            <color indexed="81"/>
            <rFont val="Segoe UI"/>
            <family val="2"/>
          </rPr>
          <t>Bitte den durchschnittlichen Materialeinsatz in % vom Umsatz einpflegen</t>
        </r>
        <r>
          <rPr>
            <sz val="9"/>
            <color indexed="81"/>
            <rFont val="Segoe UI"/>
            <charset val="1"/>
          </rPr>
          <t xml:space="preserve">
</t>
        </r>
      </text>
    </comment>
    <comment ref="B19" authorId="0" shapeId="0">
      <text>
        <r>
          <rPr>
            <sz val="9"/>
            <color indexed="81"/>
            <rFont val="Segoe UI"/>
            <family val="2"/>
          </rPr>
          <t>Hier sind die Personalkosten p.a. zu erfassen. Im zweiten Feld ggf. gekürzt aufgrund von Kurzarbeit oder anderen Effekten</t>
        </r>
      </text>
    </comment>
    <comment ref="B20" authorId="0" shapeId="0">
      <text>
        <r>
          <rPr>
            <sz val="9"/>
            <color indexed="81"/>
            <rFont val="Segoe UI"/>
            <family val="2"/>
          </rPr>
          <t>Bitte die Jahresmiete inkl. Nebenkosten erfassen. Im zweiten Feld ggf. gekürzt durch aktuelle Effekte.</t>
        </r>
      </text>
    </comment>
    <comment ref="B27" authorId="0" shapeId="0">
      <text>
        <r>
          <rPr>
            <sz val="9"/>
            <color indexed="81"/>
            <rFont val="Segoe UI"/>
            <family val="2"/>
          </rPr>
          <t>Kumuliert aller Leasingverträge</t>
        </r>
      </text>
    </comment>
    <comment ref="B29" authorId="0" shapeId="0">
      <text>
        <r>
          <rPr>
            <sz val="9"/>
            <color indexed="81"/>
            <rFont val="Segoe UI"/>
            <family val="2"/>
          </rPr>
          <t>Bitte die Planungshilfen Kapitaldienst befüllen</t>
        </r>
      </text>
    </comment>
    <comment ref="B30" authorId="0" shapeId="0">
      <text>
        <r>
          <rPr>
            <sz val="9"/>
            <color indexed="81"/>
            <rFont val="Segoe UI"/>
            <family val="2"/>
          </rPr>
          <t xml:space="preserve">Bitte die Planungshilfen Kapitaldienstbefüllen
</t>
        </r>
      </text>
    </comment>
    <comment ref="B31" authorId="0" shapeId="0">
      <text>
        <r>
          <rPr>
            <sz val="9"/>
            <color indexed="81"/>
            <rFont val="Segoe UI"/>
            <family val="2"/>
          </rPr>
          <t>Sofern diese über 10% der Gesamtkosten ausmachen, bitte separat erläutern</t>
        </r>
      </text>
    </comment>
    <comment ref="B38" authorId="0" shapeId="0">
      <text>
        <r>
          <rPr>
            <sz val="9"/>
            <color indexed="81"/>
            <rFont val="Segoe UI"/>
            <family val="2"/>
          </rPr>
          <t>Privatentnahmen sollten sich auf die Deckung der Verbindlichkeiten und der Lebensnotwendigen Besorgungen beschränken</t>
        </r>
      </text>
    </comment>
    <comment ref="B42" authorId="0" shapeId="0">
      <text>
        <r>
          <rPr>
            <sz val="9"/>
            <color indexed="81"/>
            <rFont val="Segoe UI"/>
            <family val="2"/>
          </rPr>
          <t>Welche Kosten entstehen für Sie, um nach der Krise wieder den normalen Betrieb aufnehmen zu können</t>
        </r>
      </text>
    </comment>
    <comment ref="B44" authorId="0" shapeId="0">
      <text>
        <r>
          <rPr>
            <sz val="9"/>
            <color indexed="81"/>
            <rFont val="Segoe UI"/>
            <family val="2"/>
          </rPr>
          <t>Bitte Corona bedingte Investitionen einpflegen</t>
        </r>
      </text>
    </comment>
    <comment ref="B46" authorId="0" shapeId="0">
      <text>
        <r>
          <rPr>
            <sz val="9"/>
            <color indexed="81"/>
            <rFont val="Segoe UI"/>
            <family val="2"/>
          </rPr>
          <t>Bitte in den Planungshilfen IV.Kontokorrentkosten befüllen</t>
        </r>
      </text>
    </comment>
    <comment ref="F48" authorId="0" shapeId="0">
      <text>
        <r>
          <rPr>
            <sz val="9"/>
            <color indexed="81"/>
            <rFont val="Segoe UI"/>
            <family val="2"/>
          </rPr>
          <t>Freie Linien per 01.03.2020 dienen dem normalen Geschäftsbetrieb, nicht der Krisenfinanzierung, daher werden freie Linien nicht in der Finanzierung berücksichtigt. Jedoch werden Linienziehungen vor dem 01.03.2020 ebenfalls dem Normalen Geschäftsbetrieb zugeordnet und nicht mit umgeschuldet. Überziehungen oberhalb der eingeräumten Linien werden jedoch berücksichtigt.</t>
        </r>
      </text>
    </comment>
    <comment ref="B51" authorId="0" shapeId="0">
      <text>
        <r>
          <rPr>
            <sz val="9"/>
            <color indexed="81"/>
            <rFont val="Segoe UI"/>
            <family val="2"/>
          </rPr>
          <t xml:space="preserve">Bitte geben Sie hier Ihren gewünschten Kreditbetrag an. 
</t>
        </r>
        <r>
          <rPr>
            <b/>
            <sz val="9"/>
            <color indexed="81"/>
            <rFont val="Segoe UI"/>
            <family val="2"/>
          </rPr>
          <t>Wichtig:</t>
        </r>
        <r>
          <rPr>
            <sz val="9"/>
            <color indexed="81"/>
            <rFont val="Segoe UI"/>
            <family val="2"/>
          </rPr>
          <t xml:space="preserve"> Maximal den ausgewiesenen Kapitalbedarf inkl. Puffer oder 25% des Umsatzes aus 2019 oder das doppelte der Personalkosten aus 2019</t>
        </r>
      </text>
    </comment>
    <comment ref="B63" authorId="1" shapeId="0">
      <text>
        <r>
          <rPr>
            <b/>
            <sz val="9"/>
            <color indexed="81"/>
            <rFont val="Segoe UI"/>
            <family val="2"/>
          </rPr>
          <t>Wieser Axel:</t>
        </r>
        <r>
          <rPr>
            <sz val="9"/>
            <color indexed="81"/>
            <rFont val="Segoe UI"/>
            <family val="2"/>
          </rPr>
          <t xml:space="preserve">
Übertrag nach 
Zeile 19-22</t>
        </r>
      </text>
    </comment>
    <comment ref="E64" authorId="1" shapeId="0">
      <text>
        <r>
          <rPr>
            <b/>
            <sz val="9"/>
            <color indexed="81"/>
            <rFont val="Segoe UI"/>
            <family val="2"/>
          </rPr>
          <t xml:space="preserve">Liquiditätstool:
</t>
        </r>
        <r>
          <rPr>
            <sz val="9"/>
            <color indexed="81"/>
            <rFont val="Segoe UI"/>
            <family val="2"/>
          </rPr>
          <t xml:space="preserve">Quelle z.B. aus dem Hinweis im Kontoauszug zum Rateneinzug. 
</t>
        </r>
      </text>
    </comment>
    <comment ref="G64" authorId="1" shapeId="0">
      <text>
        <r>
          <rPr>
            <b/>
            <sz val="9"/>
            <color indexed="81"/>
            <rFont val="Segoe UI"/>
            <family val="2"/>
          </rPr>
          <t xml:space="preserve">Liquiditätsplanung:
</t>
        </r>
        <r>
          <rPr>
            <sz val="9"/>
            <color indexed="81"/>
            <rFont val="Segoe UI"/>
            <family val="2"/>
          </rPr>
          <t>quartalsweise Ratenzahlung herunterbrechen</t>
        </r>
      </text>
    </comment>
  </commentList>
</comments>
</file>

<file path=xl/sharedStrings.xml><?xml version="1.0" encoding="utf-8"?>
<sst xmlns="http://schemas.openxmlformats.org/spreadsheetml/2006/main" count="126" uniqueCount="107">
  <si>
    <t>Einnahmen</t>
  </si>
  <si>
    <t>Summe Einnahmen</t>
  </si>
  <si>
    <t>Fremdleistungen</t>
  </si>
  <si>
    <t>Telefon</t>
  </si>
  <si>
    <t>Kfz</t>
  </si>
  <si>
    <t>Versicherungen</t>
  </si>
  <si>
    <t>Reparatur/Instandhaltung</t>
  </si>
  <si>
    <t>Steuerberater</t>
  </si>
  <si>
    <t>Summe Ausgaben</t>
  </si>
  <si>
    <t>Kapitalbedarf mindestens</t>
  </si>
  <si>
    <t>Kapitalbedarf inkl. 10% Puffer</t>
  </si>
  <si>
    <t>Liquiditätsplan zur Ermittlung des Liquiditätsbedarfs im Rahmen der Corona-Krise</t>
  </si>
  <si>
    <t>Umsatzplanung</t>
  </si>
  <si>
    <t>Personalkosten</t>
  </si>
  <si>
    <t>Miete inkl. Nebenkosten</t>
  </si>
  <si>
    <t>Leasingraten</t>
  </si>
  <si>
    <t>Über-/Unterdeckung aus Geschäftstätigkeit</t>
  </si>
  <si>
    <t>Ausgaben</t>
  </si>
  <si>
    <t>Sonstige Effekte</t>
  </si>
  <si>
    <t>Privatentnahmen</t>
  </si>
  <si>
    <t>Privateinlagen</t>
  </si>
  <si>
    <t>Steuerzahlungen</t>
  </si>
  <si>
    <t>Steuererstattungen</t>
  </si>
  <si>
    <t>Anlaufkosten für Normalbetrieb</t>
  </si>
  <si>
    <t>Einnahmen / Umsätze "Normalverlauf p.a.</t>
  </si>
  <si>
    <t>Kundenname:</t>
  </si>
  <si>
    <t>Kontonummer:</t>
  </si>
  <si>
    <r>
      <t xml:space="preserve">Materialeinsatz vom Umsatz </t>
    </r>
    <r>
      <rPr>
        <b/>
        <sz val="11"/>
        <color theme="1"/>
        <rFont val="Calibri"/>
        <family val="2"/>
        <scheme val="minor"/>
      </rPr>
      <t>(%)</t>
    </r>
  </si>
  <si>
    <r>
      <t xml:space="preserve">Prognose Entwicklung in </t>
    </r>
    <r>
      <rPr>
        <b/>
        <sz val="11"/>
        <color theme="1"/>
        <rFont val="Calibri"/>
        <family val="2"/>
        <scheme val="minor"/>
      </rPr>
      <t xml:space="preserve">(%) </t>
    </r>
    <r>
      <rPr>
        <sz val="11"/>
        <color theme="1"/>
        <rFont val="Calibri"/>
        <family val="2"/>
        <scheme val="minor"/>
      </rPr>
      <t>durch die Krise</t>
    </r>
  </si>
  <si>
    <t>Plan Werte während der Corona Krise p.a.</t>
  </si>
  <si>
    <t>Vereinfachte KDF Ermittlung inkl. Neuer Rate</t>
  </si>
  <si>
    <t>Vereinfachte KDF Ermittlung ohne neue Rate</t>
  </si>
  <si>
    <t>Rate (Kapitalbedarf auf 5 Jahre verteilt)</t>
  </si>
  <si>
    <t>KDF gegeben?</t>
  </si>
  <si>
    <t>Für Kunden nicht sichtbare Felder</t>
  </si>
  <si>
    <t>Bitte die freien (gelben) Felder gemäß aktuellem Wissenstand befüllen</t>
  </si>
  <si>
    <t>Neutrale / Ausserordentliche Aufwendungen</t>
  </si>
  <si>
    <t>Neutrale / Ausserordentliche Erträge</t>
  </si>
  <si>
    <t>Erläuterungen:</t>
  </si>
  <si>
    <t>Zinsleistungen (eigen und fremd)</t>
  </si>
  <si>
    <t>Tilgungsleistungen (eigen und fremd)</t>
  </si>
  <si>
    <t>Kapitaldienst</t>
  </si>
  <si>
    <t>Zins-Tilgungsrechner (Ermittlung Zins- und Tilgungsanteile)</t>
  </si>
  <si>
    <t xml:space="preserve">Darlehen Nr. </t>
  </si>
  <si>
    <t>aktuelle Restschuld</t>
  </si>
  <si>
    <t>Zinssatz</t>
  </si>
  <si>
    <t>mtl. Rate</t>
  </si>
  <si>
    <t>Zinsanteil</t>
  </si>
  <si>
    <t>Tilgungsanteil</t>
  </si>
  <si>
    <t>Summe</t>
  </si>
  <si>
    <t>II. Fremddarlehen</t>
  </si>
  <si>
    <t>Darlehen Nr.</t>
  </si>
  <si>
    <t>III. Kapitaldienst Gesamt</t>
  </si>
  <si>
    <t>Gesamtdarlehen</t>
  </si>
  <si>
    <t>mtl. Raten</t>
  </si>
  <si>
    <t>p.a.</t>
  </si>
  <si>
    <t>Zinsdurchschnitt</t>
  </si>
  <si>
    <t>Tilgungssatz</t>
  </si>
  <si>
    <t>I. Darlehen Stadtsparkasse Düsseldorf</t>
  </si>
  <si>
    <t>Sonstiger Aufwand (ggf. Erläutern)</t>
  </si>
  <si>
    <t>Sonstige Einnahmen (ggf. Erläutern)</t>
  </si>
  <si>
    <t>Zinsenaufwand für KK/Dispo</t>
  </si>
  <si>
    <t>IV. Kontokorrentkosten</t>
  </si>
  <si>
    <t>Kontonummer</t>
  </si>
  <si>
    <t>Konten Stadtsparkasse Düsseldorf</t>
  </si>
  <si>
    <t>Konten Fremdbanken</t>
  </si>
  <si>
    <t>Linienhöhe</t>
  </si>
  <si>
    <t>Kontokorrentzins</t>
  </si>
  <si>
    <t>Ermittlung Durchschnitts Kontokorrentzins</t>
  </si>
  <si>
    <t>Summe Linie</t>
  </si>
  <si>
    <t>Durchschnittzins</t>
  </si>
  <si>
    <t>Umschuldung Überziehung</t>
  </si>
  <si>
    <t>Erläuterung:</t>
  </si>
  <si>
    <t>Erläuterung</t>
  </si>
  <si>
    <t>Es wird von einer gleichmässigen Ziehung aller vorhandenen Linien ausgegangen. Vorhandene Linien dienen dem normalen Geschäftsbetrieb, nicht der Krisenfinanzierung, daher werden freie Linien nicht in der Finanzierung berücksichtigt. Jedoch werden Linienziehungen vor dem 01.03.2020 ebenfalls dem Normalen Geschäftsbetrieb zugeordnet und nicht mit umgeschuldet.</t>
  </si>
  <si>
    <t>Hilfestellung</t>
  </si>
  <si>
    <t>Kassenbestand</t>
  </si>
  <si>
    <t>kumulierter Kontostand:</t>
  </si>
  <si>
    <t>kumulierter Saldo Kontokorrent Monatsanfang</t>
  </si>
  <si>
    <t>kumulierter Saldo Kontokorrent Monatsende</t>
  </si>
  <si>
    <t>Für Kunden nicht sichtbare Felder: KDF 5 Jahre</t>
  </si>
  <si>
    <t>Für Kunden nicht sichtbare Felder: KDF 10 Jahre</t>
  </si>
  <si>
    <t>Rate (Kapitalbedarf auf 10 Jahre verteilt)</t>
  </si>
  <si>
    <r>
      <rPr>
        <b/>
        <sz val="11"/>
        <color rgb="FFFF0000"/>
        <rFont val="Calibri"/>
        <family val="2"/>
        <scheme val="minor"/>
      </rPr>
      <t>Disclaimer / Warnhinweise: _x000D_</t>
    </r>
    <r>
      <rPr>
        <sz val="11"/>
        <rFont val="Calibri"/>
        <family val="2"/>
        <scheme val="minor"/>
      </rPr>
      <t xml:space="preserve">
_x000D_Bei den Ergebnissen der Liquiditätsplanung  handelt es sich um beispielhafte Prognoserechnungen. Für die Richtigkeit der Angaben kann keine Gewährleistung übernommen werden. 
Die Ergebnisse (siehe oben) sind tatsächlich zu validieren und ersetzen nicht eine unternehmensindividuelle Bewertung der Liquiditätsentwicklung.</t>
    </r>
  </si>
  <si>
    <t>Schauen Sie in Ihren Kontoauszug zum Rateneinzug. Dort finden Sie im Verwendungszweck den entsprechenden Saldo bzw. aktuelle Restschuld. Eingabe der Darlehensnummer, aktuelle Restschuld, Zinssatz sowie der mtl. Rate</t>
  </si>
  <si>
    <r>
      <rPr>
        <b/>
        <sz val="11"/>
        <color theme="1"/>
        <rFont val="Calibri"/>
        <family val="2"/>
        <scheme val="minor"/>
      </rPr>
      <t>Wichtig:</t>
    </r>
    <r>
      <rPr>
        <sz val="11"/>
        <color theme="1"/>
        <rFont val="Calibri"/>
        <family val="2"/>
        <scheme val="minor"/>
      </rPr>
      <t xml:space="preserve"> Sollten Corona-bedingte Abweichungen von mehr als 10% bestehen, benötigen wir stichpunktartige Erläuterungen. Z.B. "Personalkosten durch Kurzarbeit auf 20% reduziert" oder "Ratenaussetzung mit Leasinggesellschaften vereinbart". Bitte die Erläuterungen im nebenstehenden Feld ergänzen.</t>
    </r>
  </si>
  <si>
    <t>Jahreswerte per Jahresabschluss oder BWA 12/2019</t>
  </si>
  <si>
    <t>Legende:</t>
  </si>
  <si>
    <t>=Rechenfelder(gesperrt)</t>
  </si>
  <si>
    <t>=Eingabefelder leer</t>
  </si>
  <si>
    <t>=Eingabefelder gefüllt</t>
  </si>
  <si>
    <t>Gewünschter Kreditbetrag</t>
  </si>
  <si>
    <t>Für Kunden nicht sichtbare Felder: KDF 6 Jahre</t>
  </si>
  <si>
    <t>Rate (Kapitalbedarf auf 6 Jahre verteilt)</t>
  </si>
  <si>
    <t>Weitere Informationen:</t>
  </si>
  <si>
    <t xml:space="preserve">Maximaler Kreditbetrag gemäß </t>
  </si>
  <si>
    <t>Kapitaldienst 6 J</t>
  </si>
  <si>
    <t>Kapitaldienst 10 J</t>
  </si>
  <si>
    <t>Liquiditätsbedarf</t>
  </si>
  <si>
    <t>25% Umsatz 2019</t>
  </si>
  <si>
    <t>Maximaler Kreditbetrag 10 Jahre</t>
  </si>
  <si>
    <t>Insgesamt:</t>
  </si>
  <si>
    <t>Maximaler Kreditbetrag 6 Jahre</t>
  </si>
  <si>
    <t>doppelte Personalkosten 2019</t>
  </si>
  <si>
    <t>Investitionen</t>
  </si>
  <si>
    <t>Kontostand per 01.09.2020</t>
  </si>
  <si>
    <t>Freie Linien per 01.09.2020 dienen dem normalen Geschäftsbetrieb, nicht der Krisenfinanzierung, daher werden freie Linien nicht in der Finanzierung berücksichtigt. Jedoch werden Linienziehungen vor dem 01.09.2020 ebenfalls dem normalen Geschäftsbetrieb zugeordnet und nicht mit umgeschuldet. Überziehungen oberhalb der eingeräumten Linien werden jedoch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</si>
</sst>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407]mmm/\ yy;@"/>
    <numFmt numFmtId="165" formatCode="#,##0.00\ &quot;€&quot;"/>
    <numFmt numFmtId="166" formatCode="_-* #,##0.00\ _€_-;\-* #,##0.00\ _€_-;_-* &quot;-&quot;??\ _€_-;_-@_-"/>
  </numFmts>
  <fonts count="17" x14ac:knownFonts="1">
    <font>
      <sz val="11"/>
      <color theme="1"/>
      <name val="Calibri"/>
      <family val="2"/>
      <scheme val="minor"/>
    </font>
    <font>
      <b/>
      <sz val="11"/>
      <color theme="1"/>
      <name val="Calibri"/>
      <family val="2"/>
      <scheme val="minor"/>
    </font>
    <font>
      <sz val="9"/>
      <color indexed="81"/>
      <name val="Segoe UI"/>
      <family val="2"/>
    </font>
    <font>
      <sz val="11"/>
      <name val="Calibri"/>
      <family val="2"/>
      <scheme val="minor"/>
    </font>
    <font>
      <b/>
      <sz val="11"/>
      <color rgb="FFFF0000"/>
      <name val="Calibri"/>
      <family val="2"/>
      <scheme val="minor"/>
    </font>
    <font>
      <sz val="14"/>
      <color theme="1"/>
      <name val="Calibri"/>
      <family val="2"/>
      <scheme val="minor"/>
    </font>
    <font>
      <b/>
      <sz val="14"/>
      <color theme="1"/>
      <name val="Calibri"/>
      <family val="2"/>
      <scheme val="minor"/>
    </font>
    <font>
      <b/>
      <sz val="11"/>
      <color theme="4" tint="0.79998168889431442"/>
      <name val="Calibri"/>
      <family val="2"/>
      <scheme val="minor"/>
    </font>
    <font>
      <sz val="11"/>
      <color theme="4" tint="0.79998168889431442"/>
      <name val="Calibri"/>
      <family val="2"/>
      <scheme val="minor"/>
    </font>
    <font>
      <b/>
      <sz val="11"/>
      <name val="Calibri"/>
      <family val="2"/>
      <scheme val="minor"/>
    </font>
    <font>
      <sz val="9"/>
      <color indexed="81"/>
      <name val="Segoe UI"/>
      <charset val="1"/>
    </font>
    <font>
      <sz val="11"/>
      <color theme="1"/>
      <name val="Calibri"/>
      <family val="2"/>
      <scheme val="minor"/>
    </font>
    <font>
      <b/>
      <sz val="10"/>
      <color rgb="FFFF0000"/>
      <name val="Arial"/>
      <family val="2"/>
    </font>
    <font>
      <sz val="10"/>
      <name val="Arial"/>
      <family val="2"/>
    </font>
    <font>
      <b/>
      <sz val="10"/>
      <name val="Arial"/>
      <family val="2"/>
    </font>
    <font>
      <b/>
      <sz val="9"/>
      <color indexed="81"/>
      <name val="Segoe UI"/>
      <family val="2"/>
    </font>
    <font>
      <sz val="9"/>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7">
    <border>
      <left/>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medium">
        <color theme="0"/>
      </left>
      <right/>
      <top/>
      <bottom/>
      <diagonal/>
    </border>
    <border>
      <left style="medium">
        <color theme="0"/>
      </left>
      <right style="thin">
        <color theme="3" tint="0.79998168889431442"/>
      </right>
      <top style="thin">
        <color theme="3" tint="0.79998168889431442"/>
      </top>
      <bottom style="thin">
        <color theme="3" tint="0.7999816888943144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3" tint="0.79998168889431442"/>
      </top>
      <bottom/>
      <diagonal/>
    </border>
    <border>
      <left style="thin">
        <color indexed="64"/>
      </left>
      <right/>
      <top style="thin">
        <color theme="3" tint="0.79998168889431442"/>
      </top>
      <bottom/>
      <diagonal/>
    </border>
    <border>
      <left/>
      <right style="thin">
        <color indexed="64"/>
      </right>
      <top style="thin">
        <color theme="3" tint="0.79998168889431442"/>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3" tint="0.79998168889431442"/>
      </left>
      <right style="thin">
        <color indexed="64"/>
      </right>
      <top style="thin">
        <color theme="3" tint="0.79998168889431442"/>
      </top>
      <bottom style="thin">
        <color theme="3"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indexed="64"/>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indexed="64"/>
      </top>
      <bottom style="thin">
        <color theme="4" tint="0.59996337778862885"/>
      </bottom>
      <diagonal/>
    </border>
    <border>
      <left/>
      <right style="thin">
        <color theme="4" tint="0.59996337778862885"/>
      </right>
      <top style="thin">
        <color indexed="64"/>
      </top>
      <bottom style="thin">
        <color theme="4" tint="0.59996337778862885"/>
      </bottom>
      <diagonal/>
    </border>
    <border>
      <left/>
      <right/>
      <top style="thin">
        <color theme="4" tint="0.59996337778862885"/>
      </top>
      <bottom style="thin">
        <color theme="4" tint="0.59996337778862885"/>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theme="8" tint="0.79998168889431442"/>
      </bottom>
      <diagonal/>
    </border>
    <border>
      <left/>
      <right style="thin">
        <color indexed="64"/>
      </right>
      <top style="thin">
        <color indexed="64"/>
      </top>
      <bottom style="thin">
        <color theme="8" tint="0.79998168889431442"/>
      </bottom>
      <diagonal/>
    </border>
    <border>
      <left style="thin">
        <color indexed="64"/>
      </left>
      <right/>
      <top style="thin">
        <color theme="8" tint="0.79998168889431442"/>
      </top>
      <bottom style="thin">
        <color theme="8" tint="0.79998168889431442"/>
      </bottom>
      <diagonal/>
    </border>
    <border>
      <left/>
      <right style="thin">
        <color indexed="64"/>
      </right>
      <top style="thin">
        <color theme="8" tint="0.79998168889431442"/>
      </top>
      <bottom style="thin">
        <color theme="8" tint="0.79998168889431442"/>
      </bottom>
      <diagonal/>
    </border>
    <border>
      <left style="thin">
        <color indexed="64"/>
      </left>
      <right/>
      <top style="thin">
        <color theme="8" tint="0.79998168889431442"/>
      </top>
      <bottom style="thin">
        <color indexed="64"/>
      </bottom>
      <diagonal/>
    </border>
    <border>
      <left/>
      <right style="thin">
        <color indexed="64"/>
      </right>
      <top style="thin">
        <color theme="8" tint="0.79998168889431442"/>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95">
    <xf numFmtId="0" fontId="0" fillId="0" borderId="0" xfId="0"/>
    <xf numFmtId="165" fontId="0" fillId="0" borderId="1" xfId="0" applyNumberFormat="1" applyBorder="1" applyProtection="1">
      <protection locked="0"/>
    </xf>
    <xf numFmtId="10" fontId="0" fillId="0" borderId="1" xfId="0" applyNumberFormat="1" applyBorder="1" applyProtection="1">
      <protection locked="0"/>
    </xf>
    <xf numFmtId="165" fontId="0" fillId="0" borderId="1" xfId="0" applyNumberFormat="1" applyBorder="1" applyProtection="1"/>
    <xf numFmtId="0" fontId="3" fillId="0" borderId="0" xfId="0" applyFont="1" applyAlignment="1" applyProtection="1">
      <alignment horizontal="center" vertical="top" wrapText="1"/>
    </xf>
    <xf numFmtId="165" fontId="0" fillId="0" borderId="3" xfId="0" applyNumberFormat="1" applyBorder="1" applyProtection="1">
      <protection locked="0"/>
    </xf>
    <xf numFmtId="0" fontId="3" fillId="5" borderId="5" xfId="0" applyFont="1" applyFill="1" applyBorder="1" applyAlignment="1" applyProtection="1">
      <alignment horizontal="center" vertical="top" wrapText="1"/>
    </xf>
    <xf numFmtId="0" fontId="9" fillId="5" borderId="4" xfId="0" applyFont="1" applyFill="1" applyBorder="1" applyAlignment="1" applyProtection="1">
      <alignment horizontal="left" vertical="top" wrapText="1"/>
    </xf>
    <xf numFmtId="0" fontId="0" fillId="0" borderId="0" xfId="0" applyProtection="1"/>
    <xf numFmtId="0" fontId="1" fillId="3" borderId="0" xfId="0" applyFont="1" applyFill="1" applyProtection="1"/>
    <xf numFmtId="0" fontId="0" fillId="3" borderId="0" xfId="0" applyFill="1" applyProtection="1"/>
    <xf numFmtId="0" fontId="5" fillId="0" borderId="0" xfId="0" applyFont="1" applyProtection="1"/>
    <xf numFmtId="0" fontId="6" fillId="3" borderId="0" xfId="0" applyFont="1" applyFill="1" applyProtection="1"/>
    <xf numFmtId="0" fontId="5" fillId="3" borderId="0" xfId="0" applyFont="1" applyFill="1" applyProtection="1"/>
    <xf numFmtId="0" fontId="0" fillId="0" borderId="0" xfId="0" applyBorder="1" applyAlignment="1" applyProtection="1">
      <alignment wrapText="1"/>
    </xf>
    <xf numFmtId="0" fontId="0" fillId="2" borderId="0" xfId="0" applyFill="1" applyBorder="1" applyAlignment="1" applyProtection="1">
      <alignment wrapText="1"/>
    </xf>
    <xf numFmtId="0" fontId="1" fillId="2" borderId="0" xfId="0" applyFont="1" applyFill="1" applyBorder="1" applyAlignment="1" applyProtection="1">
      <alignment wrapText="1"/>
    </xf>
    <xf numFmtId="0" fontId="7" fillId="2" borderId="0" xfId="0" applyFont="1" applyFill="1" applyBorder="1" applyAlignment="1" applyProtection="1">
      <alignment wrapText="1"/>
    </xf>
    <xf numFmtId="0" fontId="1" fillId="2" borderId="2" xfId="0" applyFont="1" applyFill="1" applyBorder="1" applyAlignment="1" applyProtection="1">
      <alignment wrapText="1"/>
    </xf>
    <xf numFmtId="164" fontId="0" fillId="2" borderId="0" xfId="0" applyNumberFormat="1" applyFill="1" applyBorder="1" applyAlignment="1" applyProtection="1">
      <alignment wrapText="1"/>
    </xf>
    <xf numFmtId="0" fontId="0" fillId="0" borderId="0" xfId="0" applyAlignment="1" applyProtection="1">
      <alignment wrapText="1"/>
    </xf>
    <xf numFmtId="0" fontId="0" fillId="0" borderId="0" xfId="0" applyBorder="1" applyProtection="1"/>
    <xf numFmtId="0" fontId="0" fillId="2" borderId="0" xfId="0" applyFill="1" applyBorder="1" applyProtection="1"/>
    <xf numFmtId="0" fontId="8" fillId="2" borderId="0" xfId="0" applyFont="1" applyFill="1" applyBorder="1" applyProtection="1"/>
    <xf numFmtId="0" fontId="0" fillId="2" borderId="2" xfId="0" applyFill="1" applyBorder="1" applyProtection="1"/>
    <xf numFmtId="165" fontId="0" fillId="2" borderId="1" xfId="0" applyNumberFormat="1" applyFill="1" applyBorder="1" applyProtection="1"/>
    <xf numFmtId="0" fontId="1" fillId="2" borderId="0" xfId="0" applyFont="1" applyFill="1" applyBorder="1" applyProtection="1"/>
    <xf numFmtId="0" fontId="1" fillId="0" borderId="0" xfId="0" applyFont="1" applyBorder="1" applyProtection="1"/>
    <xf numFmtId="0" fontId="7" fillId="2" borderId="0" xfId="0" applyFont="1" applyFill="1" applyBorder="1" applyProtection="1"/>
    <xf numFmtId="0" fontId="1" fillId="2" borderId="2" xfId="0" applyFont="1" applyFill="1" applyBorder="1" applyProtection="1"/>
    <xf numFmtId="165" fontId="1" fillId="2" borderId="1" xfId="0" applyNumberFormat="1" applyFont="1" applyFill="1" applyBorder="1" applyProtection="1"/>
    <xf numFmtId="0" fontId="1" fillId="0" borderId="0" xfId="0" applyFont="1" applyProtection="1"/>
    <xf numFmtId="0" fontId="0" fillId="2" borderId="0" xfId="0" applyFill="1" applyProtection="1"/>
    <xf numFmtId="0" fontId="8" fillId="2" borderId="0" xfId="0" applyFont="1" applyFill="1" applyProtection="1"/>
    <xf numFmtId="0" fontId="0" fillId="4" borderId="6" xfId="0" applyFill="1" applyBorder="1" applyProtection="1"/>
    <xf numFmtId="165" fontId="0" fillId="4" borderId="7" xfId="0" applyNumberFormat="1" applyFill="1" applyBorder="1" applyAlignment="1" applyProtection="1">
      <alignment horizontal="right"/>
    </xf>
    <xf numFmtId="0" fontId="0" fillId="4" borderId="8" xfId="0" applyFill="1" applyBorder="1" applyProtection="1"/>
    <xf numFmtId="0" fontId="0" fillId="4" borderId="9" xfId="0" applyFill="1" applyBorder="1" applyAlignment="1" applyProtection="1">
      <alignment horizontal="right"/>
    </xf>
    <xf numFmtId="0" fontId="3" fillId="0" borderId="0" xfId="0" applyFont="1" applyAlignment="1" applyProtection="1">
      <alignment horizontal="center" vertical="top" wrapText="1"/>
    </xf>
    <xf numFmtId="0" fontId="0" fillId="2" borderId="10" xfId="0" applyFill="1" applyBorder="1" applyProtection="1"/>
    <xf numFmtId="0" fontId="0" fillId="2" borderId="11" xfId="0" applyFill="1" applyBorder="1" applyProtection="1"/>
    <xf numFmtId="0" fontId="0" fillId="2" borderId="12" xfId="0" applyFill="1" applyBorder="1" applyProtection="1"/>
    <xf numFmtId="0" fontId="3" fillId="0" borderId="0" xfId="0" applyFont="1" applyBorder="1" applyAlignment="1" applyProtection="1">
      <alignment horizontal="center" vertical="top" wrapText="1"/>
    </xf>
    <xf numFmtId="2" fontId="0" fillId="6" borderId="21" xfId="0" applyNumberFormat="1" applyFill="1" applyBorder="1" applyProtection="1"/>
    <xf numFmtId="2" fontId="0" fillId="6" borderId="22" xfId="0" applyNumberFormat="1" applyFill="1" applyBorder="1" applyProtection="1"/>
    <xf numFmtId="2" fontId="14" fillId="6" borderId="21" xfId="0" applyNumberFormat="1" applyFont="1" applyFill="1" applyBorder="1" applyProtection="1"/>
    <xf numFmtId="2" fontId="14" fillId="6" borderId="22" xfId="0" applyNumberFormat="1" applyFont="1" applyFill="1" applyBorder="1" applyProtection="1"/>
    <xf numFmtId="0" fontId="14" fillId="6" borderId="21" xfId="0" applyFont="1" applyFill="1" applyBorder="1" applyProtection="1"/>
    <xf numFmtId="43" fontId="14" fillId="6" borderId="21" xfId="0" applyNumberFormat="1" applyFont="1" applyFill="1" applyBorder="1" applyProtection="1"/>
    <xf numFmtId="43" fontId="14" fillId="6" borderId="21" xfId="1" applyFont="1" applyFill="1" applyBorder="1" applyAlignment="1" applyProtection="1">
      <alignment horizontal="left"/>
    </xf>
    <xf numFmtId="43" fontId="14" fillId="6" borderId="22" xfId="1" applyFont="1" applyFill="1" applyBorder="1" applyAlignment="1" applyProtection="1">
      <alignment horizontal="left"/>
    </xf>
    <xf numFmtId="0" fontId="14" fillId="6" borderId="22" xfId="0" applyFont="1" applyFill="1" applyBorder="1" applyProtection="1"/>
    <xf numFmtId="166" fontId="14" fillId="6" borderId="21" xfId="0" applyNumberFormat="1" applyFont="1" applyFill="1" applyBorder="1" applyProtection="1"/>
    <xf numFmtId="166" fontId="14" fillId="6" borderId="22" xfId="0" applyNumberFormat="1" applyFont="1" applyFill="1" applyBorder="1" applyProtection="1"/>
    <xf numFmtId="0" fontId="0" fillId="0" borderId="1" xfId="0" applyNumberFormat="1" applyBorder="1" applyProtection="1">
      <protection locked="0"/>
    </xf>
    <xf numFmtId="165" fontId="0" fillId="0" borderId="3" xfId="0" applyNumberFormat="1" applyBorder="1" applyProtection="1"/>
    <xf numFmtId="0" fontId="0" fillId="3" borderId="13" xfId="0" applyFill="1" applyBorder="1" applyProtection="1"/>
    <xf numFmtId="0" fontId="14" fillId="3" borderId="0" xfId="0" applyFont="1" applyFill="1" applyBorder="1" applyProtection="1"/>
    <xf numFmtId="0" fontId="0" fillId="3" borderId="0" xfId="0" applyFill="1" applyBorder="1" applyProtection="1"/>
    <xf numFmtId="0" fontId="3" fillId="3" borderId="0" xfId="0" applyFont="1" applyFill="1" applyBorder="1" applyAlignment="1" applyProtection="1">
      <alignment horizontal="center" vertical="top" wrapText="1"/>
    </xf>
    <xf numFmtId="43" fontId="0" fillId="3" borderId="0" xfId="1" applyFont="1" applyFill="1" applyProtection="1"/>
    <xf numFmtId="0" fontId="12" fillId="3" borderId="0" xfId="0" applyFont="1" applyFill="1" applyProtection="1"/>
    <xf numFmtId="10" fontId="14" fillId="6" borderId="23" xfId="2" applyNumberFormat="1" applyFont="1" applyFill="1" applyBorder="1" applyProtection="1"/>
    <xf numFmtId="10" fontId="14" fillId="6" borderId="24" xfId="2" applyNumberFormat="1" applyFont="1" applyFill="1" applyBorder="1" applyProtection="1"/>
    <xf numFmtId="0" fontId="14" fillId="6" borderId="16" xfId="0" applyFont="1" applyFill="1" applyBorder="1" applyProtection="1"/>
    <xf numFmtId="0" fontId="14" fillId="6" borderId="17" xfId="0" applyFont="1" applyFill="1" applyBorder="1" applyProtection="1"/>
    <xf numFmtId="10" fontId="0" fillId="4" borderId="7" xfId="0" applyNumberFormat="1" applyFill="1" applyBorder="1" applyAlignment="1" applyProtection="1">
      <alignment horizontal="right"/>
    </xf>
    <xf numFmtId="165" fontId="0" fillId="4" borderId="9" xfId="0" applyNumberFormat="1" applyFill="1" applyBorder="1" applyAlignment="1" applyProtection="1">
      <alignment horizontal="right"/>
    </xf>
    <xf numFmtId="0" fontId="14" fillId="3" borderId="11" xfId="0" applyFont="1" applyFill="1" applyBorder="1" applyProtection="1"/>
    <xf numFmtId="0" fontId="14" fillId="3" borderId="16" xfId="0" applyFont="1" applyFill="1" applyBorder="1" applyProtection="1"/>
    <xf numFmtId="0" fontId="13" fillId="3" borderId="0" xfId="0" applyFont="1" applyFill="1" applyBorder="1" applyProtection="1"/>
    <xf numFmtId="0" fontId="0" fillId="3" borderId="0" xfId="0" applyFont="1" applyFill="1" applyBorder="1" applyProtection="1"/>
    <xf numFmtId="0" fontId="1" fillId="3" borderId="10" xfId="0" applyFont="1" applyFill="1" applyBorder="1" applyProtection="1"/>
    <xf numFmtId="0" fontId="0" fillId="3" borderId="11" xfId="0" applyFont="1" applyFill="1" applyBorder="1" applyProtection="1"/>
    <xf numFmtId="0" fontId="0" fillId="3" borderId="1" xfId="0" applyNumberFormat="1" applyFill="1" applyBorder="1" applyProtection="1">
      <protection locked="0"/>
    </xf>
    <xf numFmtId="165" fontId="0" fillId="3" borderId="1" xfId="0" applyNumberFormat="1" applyFill="1" applyBorder="1" applyProtection="1">
      <protection locked="0"/>
    </xf>
    <xf numFmtId="10" fontId="0" fillId="3" borderId="1" xfId="0" applyNumberFormat="1" applyFill="1" applyBorder="1" applyProtection="1">
      <protection locked="0"/>
    </xf>
    <xf numFmtId="0" fontId="0" fillId="3" borderId="15" xfId="0" applyFill="1" applyBorder="1" applyProtection="1"/>
    <xf numFmtId="0" fontId="0" fillId="3" borderId="16" xfId="0" applyFill="1" applyBorder="1" applyProtection="1"/>
    <xf numFmtId="0" fontId="0" fillId="3" borderId="14" xfId="0" applyFill="1" applyBorder="1" applyProtection="1"/>
    <xf numFmtId="0" fontId="14" fillId="3" borderId="13" xfId="0" applyFont="1" applyFill="1" applyBorder="1" applyProtection="1"/>
    <xf numFmtId="0" fontId="12" fillId="3" borderId="10" xfId="0" applyFont="1" applyFill="1" applyBorder="1" applyProtection="1"/>
    <xf numFmtId="0" fontId="13" fillId="3" borderId="13" xfId="0" applyFont="1" applyFill="1" applyBorder="1" applyProtection="1"/>
    <xf numFmtId="43" fontId="0" fillId="3" borderId="0" xfId="1" applyFont="1" applyFill="1" applyBorder="1" applyProtection="1"/>
    <xf numFmtId="2" fontId="14" fillId="3" borderId="0" xfId="0" applyNumberFormat="1" applyFont="1" applyFill="1" applyBorder="1" applyProtection="1"/>
    <xf numFmtId="2" fontId="14" fillId="3" borderId="14" xfId="0" applyNumberFormat="1" applyFont="1" applyFill="1" applyBorder="1" applyProtection="1"/>
    <xf numFmtId="0" fontId="0" fillId="3" borderId="11" xfId="0" applyFill="1" applyBorder="1" applyProtection="1"/>
    <xf numFmtId="0" fontId="0" fillId="3" borderId="12" xfId="0" applyFill="1" applyBorder="1" applyProtection="1"/>
    <xf numFmtId="10" fontId="0" fillId="3" borderId="25" xfId="0" applyNumberFormat="1" applyFill="1" applyBorder="1" applyProtection="1">
      <protection locked="0"/>
    </xf>
    <xf numFmtId="0" fontId="0" fillId="3" borderId="0" xfId="0" applyFill="1" applyAlignment="1" applyProtection="1">
      <alignment vertical="top" wrapText="1"/>
    </xf>
    <xf numFmtId="0" fontId="0" fillId="3" borderId="26" xfId="0" applyNumberFormat="1" applyFill="1" applyBorder="1" applyProtection="1">
      <protection locked="0"/>
    </xf>
    <xf numFmtId="0" fontId="0" fillId="0" borderId="26" xfId="0" applyNumberFormat="1" applyBorder="1" applyProtection="1">
      <protection locked="0"/>
    </xf>
    <xf numFmtId="10" fontId="0" fillId="3" borderId="27" xfId="0" applyNumberFormat="1" applyFill="1" applyBorder="1" applyProtection="1">
      <protection locked="0"/>
    </xf>
    <xf numFmtId="0" fontId="0" fillId="3" borderId="27" xfId="0" applyNumberFormat="1" applyFill="1" applyBorder="1" applyProtection="1">
      <protection locked="0"/>
    </xf>
    <xf numFmtId="0" fontId="0" fillId="0" borderId="27" xfId="0" applyNumberFormat="1" applyBorder="1" applyProtection="1">
      <protection locked="0"/>
    </xf>
    <xf numFmtId="165" fontId="0" fillId="3" borderId="27" xfId="0" applyNumberFormat="1" applyFill="1" applyBorder="1" applyProtection="1">
      <protection locked="0"/>
    </xf>
    <xf numFmtId="165" fontId="0" fillId="0" borderId="27" xfId="0" applyNumberFormat="1" applyBorder="1" applyProtection="1">
      <protection locked="0"/>
    </xf>
    <xf numFmtId="10" fontId="0" fillId="0" borderId="27" xfId="0" applyNumberFormat="1" applyBorder="1" applyProtection="1">
      <protection locked="0"/>
    </xf>
    <xf numFmtId="0" fontId="12" fillId="3" borderId="12" xfId="0" applyFont="1" applyFill="1" applyBorder="1" applyAlignment="1" applyProtection="1"/>
    <xf numFmtId="0" fontId="13" fillId="3" borderId="0" xfId="0" applyFont="1" applyFill="1" applyBorder="1" applyAlignment="1" applyProtection="1">
      <alignment vertical="top" wrapText="1"/>
    </xf>
    <xf numFmtId="0" fontId="13" fillId="3" borderId="14" xfId="0" applyFont="1" applyFill="1" applyBorder="1" applyAlignment="1" applyProtection="1">
      <alignment vertical="top" wrapText="1"/>
    </xf>
    <xf numFmtId="0" fontId="13" fillId="3" borderId="16" xfId="0" applyFont="1" applyFill="1" applyBorder="1" applyAlignment="1" applyProtection="1">
      <alignment vertical="top" wrapText="1"/>
    </xf>
    <xf numFmtId="0" fontId="13" fillId="3" borderId="17" xfId="0" applyFont="1" applyFill="1" applyBorder="1" applyAlignment="1" applyProtection="1">
      <alignment vertical="top" wrapText="1"/>
    </xf>
    <xf numFmtId="10" fontId="0" fillId="3" borderId="28" xfId="0" applyNumberFormat="1" applyFill="1" applyBorder="1" applyProtection="1"/>
    <xf numFmtId="10" fontId="0" fillId="3" borderId="27" xfId="0" applyNumberFormat="1" applyFill="1" applyBorder="1" applyProtection="1"/>
    <xf numFmtId="10" fontId="0" fillId="3" borderId="0" xfId="0" applyNumberFormat="1" applyFill="1" applyBorder="1" applyAlignment="1" applyProtection="1">
      <alignment horizontal="center"/>
    </xf>
    <xf numFmtId="0" fontId="16" fillId="3" borderId="0" xfId="0" quotePrefix="1" applyFont="1" applyFill="1" applyBorder="1" applyProtection="1"/>
    <xf numFmtId="0" fontId="0" fillId="3" borderId="36" xfId="0" applyFill="1" applyBorder="1" applyProtection="1"/>
    <xf numFmtId="0" fontId="0" fillId="3" borderId="37" xfId="0" applyFill="1" applyBorder="1" applyProtection="1"/>
    <xf numFmtId="0" fontId="16" fillId="7" borderId="38" xfId="0" quotePrefix="1" applyFont="1" applyFill="1" applyBorder="1" applyProtection="1"/>
    <xf numFmtId="0" fontId="16" fillId="7" borderId="39" xfId="0" quotePrefix="1" applyFont="1" applyFill="1" applyBorder="1" applyProtection="1"/>
    <xf numFmtId="0" fontId="16" fillId="8" borderId="38" xfId="0" quotePrefix="1" applyFont="1" applyFill="1" applyBorder="1" applyProtection="1"/>
    <xf numFmtId="0" fontId="16" fillId="8" borderId="39" xfId="0" quotePrefix="1" applyFont="1" applyFill="1" applyBorder="1" applyProtection="1"/>
    <xf numFmtId="0" fontId="16" fillId="3" borderId="40" xfId="0" quotePrefix="1" applyFont="1" applyFill="1" applyBorder="1" applyProtection="1"/>
    <xf numFmtId="0" fontId="16" fillId="3" borderId="41" xfId="0" quotePrefix="1" applyFont="1" applyFill="1" applyBorder="1" applyProtection="1"/>
    <xf numFmtId="0" fontId="9" fillId="5" borderId="4" xfId="0" applyFont="1" applyFill="1" applyBorder="1" applyAlignment="1" applyProtection="1">
      <alignment horizontal="left" vertical="top" wrapText="1"/>
    </xf>
    <xf numFmtId="165" fontId="1" fillId="2" borderId="0" xfId="0" applyNumberFormat="1" applyFont="1" applyFill="1" applyBorder="1" applyProtection="1"/>
    <xf numFmtId="0" fontId="6" fillId="2" borderId="0" xfId="0" applyFont="1" applyFill="1" applyBorder="1" applyAlignment="1" applyProtection="1">
      <alignment vertical="center"/>
    </xf>
    <xf numFmtId="0" fontId="0" fillId="4" borderId="0" xfId="0" applyFill="1" applyBorder="1" applyProtection="1"/>
    <xf numFmtId="0" fontId="0" fillId="4" borderId="35" xfId="0" applyFill="1" applyBorder="1" applyProtection="1"/>
    <xf numFmtId="0" fontId="1" fillId="4" borderId="35" xfId="0" applyFont="1" applyFill="1" applyBorder="1" applyProtection="1"/>
    <xf numFmtId="0" fontId="0" fillId="4" borderId="45" xfId="0" applyFill="1" applyBorder="1" applyProtection="1"/>
    <xf numFmtId="0" fontId="0" fillId="4" borderId="16" xfId="0" applyFill="1" applyBorder="1" applyProtection="1"/>
    <xf numFmtId="165" fontId="0" fillId="4" borderId="7" xfId="0" applyNumberFormat="1" applyFill="1" applyBorder="1" applyProtection="1"/>
    <xf numFmtId="0" fontId="1" fillId="4" borderId="0" xfId="0" applyFont="1" applyFill="1" applyBorder="1" applyProtection="1"/>
    <xf numFmtId="165" fontId="0" fillId="4" borderId="9" xfId="0" applyNumberFormat="1" applyFill="1" applyBorder="1" applyProtection="1"/>
    <xf numFmtId="165" fontId="0" fillId="4" borderId="46" xfId="0" applyNumberFormat="1" applyFill="1" applyBorder="1" applyProtection="1"/>
    <xf numFmtId="10" fontId="0" fillId="3" borderId="26" xfId="0" applyNumberFormat="1" applyFill="1" applyBorder="1" applyProtection="1"/>
    <xf numFmtId="10" fontId="0" fillId="3" borderId="1" xfId="0" applyNumberFormat="1" applyFill="1" applyBorder="1" applyProtection="1"/>
    <xf numFmtId="0" fontId="9" fillId="5" borderId="4" xfId="0" applyFont="1" applyFill="1" applyBorder="1" applyAlignment="1" applyProtection="1">
      <alignment horizontal="left" vertical="top" wrapText="1"/>
    </xf>
    <xf numFmtId="0" fontId="9" fillId="5" borderId="34" xfId="0" applyFont="1" applyFill="1" applyBorder="1" applyAlignment="1" applyProtection="1">
      <alignment horizontal="left" vertical="top" wrapText="1"/>
    </xf>
    <xf numFmtId="0" fontId="9" fillId="5" borderId="5" xfId="0" applyFont="1" applyFill="1" applyBorder="1" applyAlignment="1" applyProtection="1">
      <alignment horizontal="left" vertical="top" wrapText="1"/>
    </xf>
    <xf numFmtId="0" fontId="6" fillId="0" borderId="0" xfId="0" applyFont="1" applyFill="1" applyAlignment="1" applyProtection="1">
      <alignment horizontal="left"/>
      <protection locked="0"/>
    </xf>
    <xf numFmtId="0" fontId="6" fillId="3" borderId="0" xfId="0" applyFont="1" applyFill="1" applyAlignment="1" applyProtection="1">
      <alignment horizontal="center"/>
    </xf>
    <xf numFmtId="0" fontId="6" fillId="0" borderId="0" xfId="0" applyFont="1" applyFill="1" applyAlignment="1" applyProtection="1">
      <alignment horizontal="center"/>
      <protection locked="0"/>
    </xf>
    <xf numFmtId="0" fontId="0" fillId="0" borderId="10"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9" xfId="0" applyNumberFormat="1" applyBorder="1" applyAlignment="1" applyProtection="1">
      <alignment horizontal="left" vertical="top" wrapText="1"/>
      <protection locked="0"/>
    </xf>
    <xf numFmtId="0" fontId="0" fillId="0" borderId="18" xfId="0" applyNumberFormat="1" applyBorder="1" applyAlignment="1" applyProtection="1">
      <alignment horizontal="left" vertical="top" wrapText="1"/>
      <protection locked="0"/>
    </xf>
    <xf numFmtId="0" fontId="0" fillId="0" borderId="20" xfId="0" applyNumberFormat="1" applyBorder="1" applyAlignment="1" applyProtection="1">
      <alignment horizontal="left" vertical="top" wrapText="1"/>
      <protection locked="0"/>
    </xf>
    <xf numFmtId="0" fontId="0" fillId="0" borderId="13"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4" xfId="0" applyNumberFormat="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0" fontId="0" fillId="0" borderId="17" xfId="0" applyNumberFormat="1" applyBorder="1" applyAlignment="1" applyProtection="1">
      <alignment horizontal="left" vertical="top" wrapText="1"/>
      <protection locked="0"/>
    </xf>
    <xf numFmtId="165" fontId="6" fillId="0" borderId="42" xfId="0" applyNumberFormat="1" applyFont="1" applyBorder="1" applyAlignment="1" applyProtection="1">
      <alignment horizontal="center" vertical="center"/>
      <protection locked="0"/>
    </xf>
    <xf numFmtId="165" fontId="6" fillId="0" borderId="43" xfId="0" applyNumberFormat="1" applyFont="1" applyBorder="1" applyAlignment="1" applyProtection="1">
      <alignment horizontal="center" vertical="center"/>
      <protection locked="0"/>
    </xf>
    <xf numFmtId="165" fontId="6" fillId="0" borderId="44" xfId="0" applyNumberFormat="1" applyFont="1" applyBorder="1" applyAlignment="1" applyProtection="1">
      <alignment horizontal="center" vertical="center"/>
      <protection locked="0"/>
    </xf>
    <xf numFmtId="165" fontId="1" fillId="2" borderId="0" xfId="0" applyNumberFormat="1" applyFont="1" applyFill="1" applyBorder="1" applyAlignment="1" applyProtection="1">
      <alignment horizontal="center" vertical="center" wrapText="1"/>
    </xf>
    <xf numFmtId="165" fontId="0" fillId="0" borderId="1" xfId="0" applyNumberFormat="1" applyBorder="1" applyAlignment="1" applyProtection="1">
      <alignment horizontal="center"/>
    </xf>
    <xf numFmtId="165" fontId="1" fillId="0" borderId="1" xfId="0" applyNumberFormat="1" applyFont="1" applyBorder="1" applyAlignment="1" applyProtection="1">
      <alignment horizontal="center"/>
    </xf>
    <xf numFmtId="10" fontId="0" fillId="3" borderId="29" xfId="0" applyNumberFormat="1" applyFill="1" applyBorder="1" applyAlignment="1" applyProtection="1">
      <alignment horizontal="left"/>
    </xf>
    <xf numFmtId="10" fontId="0" fillId="3" borderId="33" xfId="0" applyNumberFormat="1" applyFill="1" applyBorder="1" applyAlignment="1" applyProtection="1">
      <alignment horizontal="left"/>
    </xf>
    <xf numFmtId="0" fontId="4" fillId="3" borderId="10" xfId="0" applyFont="1" applyFill="1" applyBorder="1" applyAlignment="1" applyProtection="1">
      <alignment horizontal="left"/>
    </xf>
    <xf numFmtId="0" fontId="4" fillId="3" borderId="11" xfId="0" applyFont="1" applyFill="1" applyBorder="1" applyAlignment="1" applyProtection="1">
      <alignment horizontal="left"/>
    </xf>
    <xf numFmtId="0" fontId="4" fillId="3" borderId="12" xfId="0" applyFont="1" applyFill="1" applyBorder="1" applyAlignment="1" applyProtection="1">
      <alignment horizontal="left"/>
    </xf>
    <xf numFmtId="0" fontId="0" fillId="0" borderId="0" xfId="0" applyBorder="1" applyAlignment="1" applyProtection="1">
      <alignment horizontal="left" vertical="top" wrapText="1"/>
    </xf>
    <xf numFmtId="0" fontId="0" fillId="0" borderId="16" xfId="0" applyBorder="1" applyAlignment="1" applyProtection="1">
      <alignment horizontal="left" vertical="top" wrapText="1"/>
    </xf>
    <xf numFmtId="0" fontId="12" fillId="0" borderId="10" xfId="0" applyFont="1" applyFill="1" applyBorder="1" applyAlignment="1" applyProtection="1">
      <alignment horizontal="left"/>
    </xf>
    <xf numFmtId="0" fontId="12" fillId="0" borderId="11" xfId="0" applyFont="1" applyFill="1" applyBorder="1" applyAlignment="1" applyProtection="1">
      <alignment horizontal="left"/>
    </xf>
    <xf numFmtId="0" fontId="12" fillId="0" borderId="12" xfId="0" applyFont="1" applyFill="1" applyBorder="1" applyAlignment="1" applyProtection="1">
      <alignment horizontal="left"/>
    </xf>
    <xf numFmtId="0" fontId="0" fillId="3" borderId="13"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5"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17" xfId="0" applyFill="1" applyBorder="1" applyAlignment="1" applyProtection="1">
      <alignment horizontal="left" vertical="top" wrapText="1"/>
    </xf>
    <xf numFmtId="0" fontId="9" fillId="5" borderId="34" xfId="0" applyFont="1" applyFill="1" applyBorder="1" applyAlignment="1" applyProtection="1">
      <alignment horizontal="center" vertical="top" wrapText="1"/>
    </xf>
    <xf numFmtId="0" fontId="9" fillId="5" borderId="5" xfId="0" applyFont="1" applyFill="1" applyBorder="1" applyAlignment="1" applyProtection="1">
      <alignment horizontal="center" vertical="top" wrapText="1"/>
    </xf>
    <xf numFmtId="0" fontId="0" fillId="4" borderId="6" xfId="0" applyFill="1" applyBorder="1" applyAlignment="1" applyProtection="1">
      <alignment horizontal="left"/>
    </xf>
    <xf numFmtId="0" fontId="0" fillId="4" borderId="0" xfId="0" applyFill="1" applyBorder="1" applyAlignment="1" applyProtection="1">
      <alignment horizontal="left"/>
    </xf>
    <xf numFmtId="0" fontId="0" fillId="4" borderId="8" xfId="0" applyFill="1" applyBorder="1" applyAlignment="1" applyProtection="1">
      <alignment horizontal="left"/>
    </xf>
    <xf numFmtId="0" fontId="0" fillId="4" borderId="35" xfId="0" applyFill="1" applyBorder="1" applyAlignment="1" applyProtection="1">
      <alignment horizontal="left"/>
    </xf>
    <xf numFmtId="0" fontId="0" fillId="0" borderId="0" xfId="0" applyAlignment="1" applyProtection="1">
      <alignment vertical="top" wrapText="1"/>
    </xf>
    <xf numFmtId="165" fontId="0" fillId="3" borderId="33" xfId="0" applyNumberFormat="1" applyFill="1" applyBorder="1" applyAlignment="1" applyProtection="1">
      <alignment horizontal="left"/>
    </xf>
    <xf numFmtId="165" fontId="0" fillId="3" borderId="30" xfId="0" applyNumberFormat="1" applyFill="1" applyBorder="1" applyAlignment="1" applyProtection="1">
      <alignment horizontal="left"/>
    </xf>
    <xf numFmtId="0" fontId="3" fillId="0" borderId="1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3" fillId="0" borderId="13"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14" xfId="0" applyFont="1" applyBorder="1" applyAlignment="1" applyProtection="1">
      <alignment horizontal="center" vertical="top" wrapText="1"/>
    </xf>
    <xf numFmtId="0" fontId="3" fillId="0" borderId="15" xfId="0" applyFont="1" applyBorder="1" applyAlignment="1" applyProtection="1">
      <alignment horizontal="center" vertical="top" wrapText="1"/>
    </xf>
    <xf numFmtId="0" fontId="3" fillId="0" borderId="16" xfId="0" applyFont="1" applyBorder="1" applyAlignment="1" applyProtection="1">
      <alignment horizontal="center" vertical="top" wrapText="1"/>
    </xf>
    <xf numFmtId="0" fontId="3" fillId="0" borderId="17" xfId="0" applyFont="1" applyBorder="1" applyAlignment="1" applyProtection="1">
      <alignment horizontal="center" vertical="top" wrapText="1"/>
    </xf>
    <xf numFmtId="10" fontId="0" fillId="3" borderId="31" xfId="0" applyNumberFormat="1" applyFill="1" applyBorder="1" applyAlignment="1" applyProtection="1">
      <alignment horizontal="left"/>
    </xf>
    <xf numFmtId="10" fontId="0" fillId="3" borderId="32" xfId="0" applyNumberFormat="1" applyFill="1" applyBorder="1" applyAlignment="1" applyProtection="1">
      <alignment horizontal="left"/>
    </xf>
    <xf numFmtId="165" fontId="0" fillId="3" borderId="29" xfId="0" applyNumberFormat="1" applyFill="1" applyBorder="1" applyAlignment="1" applyProtection="1">
      <alignment horizontal="left"/>
      <protection locked="0"/>
    </xf>
    <xf numFmtId="165" fontId="0" fillId="3" borderId="30" xfId="0" applyNumberFormat="1" applyFill="1" applyBorder="1" applyAlignment="1" applyProtection="1">
      <alignment horizontal="left"/>
      <protection locked="0"/>
    </xf>
    <xf numFmtId="10" fontId="0" fillId="3" borderId="30" xfId="0" applyNumberFormat="1" applyFill="1" applyBorder="1" applyAlignment="1" applyProtection="1">
      <alignment horizontal="left"/>
    </xf>
  </cellXfs>
  <cellStyles count="3">
    <cellStyle name="Komma" xfId="1" builtinId="3"/>
    <cellStyle name="Prozent" xfId="2" builtinId="5"/>
    <cellStyle name="Standard" xfId="0" builtinId="0"/>
  </cellStyles>
  <dxfs count="82">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2D05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rgb="FF92D05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2D05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2D05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16</xdr:col>
      <xdr:colOff>704850</xdr:colOff>
      <xdr:row>0</xdr:row>
      <xdr:rowOff>180975</xdr:rowOff>
    </xdr:from>
    <xdr:to>
      <xdr:col>17</xdr:col>
      <xdr:colOff>990600</xdr:colOff>
      <xdr:row>3</xdr:row>
      <xdr:rowOff>46314</xdr:rowOff>
    </xdr:to>
    <xdr:pic>
      <xdr:nvPicPr>
        <xdr:cNvPr id="2" name="Grafik 1" descr="http://z004-onpublix01prod.v998dpvz.v998.intern/img/SSK-intern/IKom/Oskar/Logo/ssk_logo_218_72_300dpi.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92900" y="180975"/>
          <a:ext cx="1466850" cy="484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128"/>
  <sheetViews>
    <sheetView tabSelected="1" topLeftCell="C1" zoomScaleNormal="100" workbookViewId="0">
      <selection activeCell="C10" sqref="C10"/>
    </sheetView>
  </sheetViews>
  <sheetFormatPr baseColWidth="10" defaultColWidth="0" defaultRowHeight="15" zeroHeight="1" x14ac:dyDescent="0.25"/>
  <cols>
    <col min="1" max="1" width="1.42578125" style="8" hidden="1" customWidth="1"/>
    <col min="2" max="2" width="44.42578125" style="8" bestFit="1" customWidth="1"/>
    <col min="3" max="3" width="18.42578125" style="8" customWidth="1"/>
    <col min="4" max="4" width="2.7109375" style="8" customWidth="1"/>
    <col min="5" max="5" width="19.85546875" style="8" customWidth="1"/>
    <col min="6" max="19" width="17.7109375" style="8" customWidth="1"/>
    <col min="20" max="20" width="1.7109375" style="8" customWidth="1"/>
    <col min="21" max="16384" width="11.42578125" style="8" hidden="1"/>
  </cols>
  <sheetData>
    <row r="1" spans="1:20" x14ac:dyDescent="0.25">
      <c r="B1" s="9" t="s">
        <v>11</v>
      </c>
      <c r="C1" s="9"/>
      <c r="D1" s="9"/>
      <c r="E1" s="9"/>
      <c r="F1" s="10"/>
      <c r="G1" s="10"/>
      <c r="H1" s="10"/>
      <c r="I1" s="10"/>
      <c r="J1" s="10"/>
      <c r="K1" s="10"/>
      <c r="M1" s="58"/>
      <c r="N1" s="10"/>
      <c r="O1" s="10"/>
      <c r="P1" s="10"/>
      <c r="Q1" s="10"/>
      <c r="R1" s="10"/>
      <c r="S1" s="107" t="s">
        <v>87</v>
      </c>
      <c r="T1" s="108"/>
    </row>
    <row r="2" spans="1:20" x14ac:dyDescent="0.25">
      <c r="B2" s="10" t="s">
        <v>35</v>
      </c>
      <c r="C2" s="10"/>
      <c r="D2" s="10"/>
      <c r="E2" s="10"/>
      <c r="F2" s="10"/>
      <c r="G2" s="10"/>
      <c r="H2" s="10"/>
      <c r="I2" s="10"/>
      <c r="J2" s="10"/>
      <c r="K2" s="10"/>
      <c r="L2" s="10"/>
      <c r="M2" s="106"/>
      <c r="N2" s="10"/>
      <c r="O2" s="10"/>
      <c r="P2" s="10"/>
      <c r="Q2" s="10"/>
      <c r="R2" s="10"/>
      <c r="S2" s="109" t="s">
        <v>89</v>
      </c>
      <c r="T2" s="110"/>
    </row>
    <row r="3" spans="1:20" s="11" customFormat="1" ht="18.75" x14ac:dyDescent="0.3">
      <c r="B3" s="12" t="s">
        <v>25</v>
      </c>
      <c r="C3" s="132"/>
      <c r="D3" s="132"/>
      <c r="E3" s="132"/>
      <c r="F3" s="132"/>
      <c r="G3" s="132"/>
      <c r="H3" s="133" t="s">
        <v>26</v>
      </c>
      <c r="I3" s="133"/>
      <c r="J3" s="134"/>
      <c r="K3" s="134"/>
      <c r="L3" s="13"/>
      <c r="M3" s="106"/>
      <c r="N3" s="13"/>
      <c r="O3" s="13"/>
      <c r="P3" s="13"/>
      <c r="Q3" s="13"/>
      <c r="R3" s="13"/>
      <c r="S3" s="111" t="s">
        <v>90</v>
      </c>
      <c r="T3" s="112"/>
    </row>
    <row r="4" spans="1:20" x14ac:dyDescent="0.25">
      <c r="B4" s="10"/>
      <c r="C4" s="10"/>
      <c r="D4" s="10"/>
      <c r="E4" s="10"/>
      <c r="F4" s="10"/>
      <c r="G4" s="10"/>
      <c r="H4" s="10"/>
      <c r="I4" s="10"/>
      <c r="J4" s="10"/>
      <c r="K4" s="10"/>
      <c r="L4" s="10"/>
      <c r="M4" s="106"/>
      <c r="N4" s="10"/>
      <c r="O4" s="10"/>
      <c r="P4" s="10"/>
      <c r="Q4" s="10"/>
      <c r="R4" s="10"/>
      <c r="S4" s="113" t="s">
        <v>88</v>
      </c>
      <c r="T4" s="114"/>
    </row>
    <row r="5" spans="1:20" s="20" customFormat="1" ht="45" x14ac:dyDescent="0.25">
      <c r="A5" s="14"/>
      <c r="B5" s="15"/>
      <c r="C5" s="16" t="s">
        <v>86</v>
      </c>
      <c r="D5" s="17"/>
      <c r="E5" s="18" t="s">
        <v>29</v>
      </c>
      <c r="F5" s="19">
        <v>44562</v>
      </c>
      <c r="G5" s="19">
        <v>44593</v>
      </c>
      <c r="H5" s="19">
        <v>44621</v>
      </c>
      <c r="I5" s="19">
        <v>44652</v>
      </c>
      <c r="J5" s="19">
        <v>44682</v>
      </c>
      <c r="K5" s="19">
        <v>44713</v>
      </c>
      <c r="L5" s="19">
        <v>44743</v>
      </c>
      <c r="M5" s="19">
        <v>44774</v>
      </c>
      <c r="N5" s="19">
        <v>44805</v>
      </c>
      <c r="O5" s="19">
        <v>44835</v>
      </c>
      <c r="P5" s="19">
        <v>44866</v>
      </c>
      <c r="Q5" s="19">
        <v>44896</v>
      </c>
      <c r="R5" s="19">
        <v>44927</v>
      </c>
      <c r="S5" s="19">
        <v>44958</v>
      </c>
      <c r="T5" s="15"/>
    </row>
    <row r="6" spans="1:20" x14ac:dyDescent="0.25">
      <c r="A6" s="21"/>
      <c r="B6" s="22" t="s">
        <v>76</v>
      </c>
      <c r="C6" s="22"/>
      <c r="D6" s="23"/>
      <c r="E6" s="24"/>
      <c r="F6" s="1"/>
      <c r="G6" s="3">
        <f>$F6</f>
        <v>0</v>
      </c>
      <c r="H6" s="3">
        <f t="shared" ref="H6:S6" si="0">$F6</f>
        <v>0</v>
      </c>
      <c r="I6" s="3">
        <f t="shared" si="0"/>
        <v>0</v>
      </c>
      <c r="J6" s="3">
        <f t="shared" si="0"/>
        <v>0</v>
      </c>
      <c r="K6" s="3">
        <f t="shared" si="0"/>
        <v>0</v>
      </c>
      <c r="L6" s="3">
        <f t="shared" si="0"/>
        <v>0</v>
      </c>
      <c r="M6" s="3">
        <f t="shared" si="0"/>
        <v>0</v>
      </c>
      <c r="N6" s="3">
        <f t="shared" si="0"/>
        <v>0</v>
      </c>
      <c r="O6" s="3">
        <f t="shared" si="0"/>
        <v>0</v>
      </c>
      <c r="P6" s="3">
        <f t="shared" si="0"/>
        <v>0</v>
      </c>
      <c r="Q6" s="3">
        <f t="shared" si="0"/>
        <v>0</v>
      </c>
      <c r="R6" s="3">
        <f t="shared" si="0"/>
        <v>0</v>
      </c>
      <c r="S6" s="3">
        <f t="shared" si="0"/>
        <v>0</v>
      </c>
      <c r="T6" s="22"/>
    </row>
    <row r="7" spans="1:20" x14ac:dyDescent="0.25">
      <c r="A7" s="21"/>
      <c r="B7" s="22" t="s">
        <v>78</v>
      </c>
      <c r="C7" s="22"/>
      <c r="D7" s="23"/>
      <c r="E7" s="24"/>
      <c r="F7" s="3">
        <f>G100</f>
        <v>0</v>
      </c>
      <c r="G7" s="3">
        <f>F46</f>
        <v>0</v>
      </c>
      <c r="H7" s="3">
        <f t="shared" ref="H7:N7" si="1">G46</f>
        <v>0</v>
      </c>
      <c r="I7" s="3">
        <f t="shared" si="1"/>
        <v>0</v>
      </c>
      <c r="J7" s="3">
        <f t="shared" si="1"/>
        <v>0</v>
      </c>
      <c r="K7" s="3">
        <f t="shared" si="1"/>
        <v>0</v>
      </c>
      <c r="L7" s="3">
        <f t="shared" si="1"/>
        <v>0</v>
      </c>
      <c r="M7" s="3">
        <f t="shared" si="1"/>
        <v>0</v>
      </c>
      <c r="N7" s="3">
        <f t="shared" si="1"/>
        <v>0</v>
      </c>
      <c r="O7" s="3">
        <f t="shared" ref="O7" si="2">N46</f>
        <v>0</v>
      </c>
      <c r="P7" s="3">
        <f t="shared" ref="P7" si="3">O46</f>
        <v>0</v>
      </c>
      <c r="Q7" s="3">
        <f t="shared" ref="Q7" si="4">P46</f>
        <v>0</v>
      </c>
      <c r="R7" s="3">
        <f t="shared" ref="R7:S7" si="5">Q46</f>
        <v>0</v>
      </c>
      <c r="S7" s="3">
        <f t="shared" si="5"/>
        <v>0</v>
      </c>
      <c r="T7" s="22"/>
    </row>
    <row r="8" spans="1:20" ht="7.5" customHeight="1" x14ac:dyDescent="0.25">
      <c r="A8" s="21"/>
      <c r="B8" s="22"/>
      <c r="C8" s="22"/>
      <c r="D8" s="23"/>
      <c r="E8" s="24"/>
      <c r="F8" s="25"/>
      <c r="G8" s="25"/>
      <c r="H8" s="25"/>
      <c r="I8" s="25"/>
      <c r="J8" s="25"/>
      <c r="K8" s="25"/>
      <c r="L8" s="25"/>
      <c r="M8" s="25"/>
      <c r="N8" s="25"/>
      <c r="O8" s="25"/>
      <c r="P8" s="25"/>
      <c r="Q8" s="25"/>
      <c r="R8" s="25"/>
      <c r="S8" s="25"/>
      <c r="T8" s="22"/>
    </row>
    <row r="9" spans="1:20" ht="15" customHeight="1" x14ac:dyDescent="0.25">
      <c r="A9" s="21"/>
      <c r="B9" s="26" t="s">
        <v>0</v>
      </c>
      <c r="C9" s="22"/>
      <c r="D9" s="22"/>
      <c r="E9" s="24"/>
      <c r="F9" s="25"/>
      <c r="G9" s="25"/>
      <c r="H9" s="25"/>
      <c r="I9" s="25"/>
      <c r="J9" s="25"/>
      <c r="K9" s="25"/>
      <c r="L9" s="25"/>
      <c r="M9" s="25"/>
      <c r="N9" s="25"/>
      <c r="O9" s="25"/>
      <c r="P9" s="25"/>
      <c r="Q9" s="25"/>
      <c r="R9" s="25"/>
      <c r="S9" s="25"/>
      <c r="T9" s="22"/>
    </row>
    <row r="10" spans="1:20" x14ac:dyDescent="0.25">
      <c r="A10" s="21"/>
      <c r="B10" s="22" t="s">
        <v>24</v>
      </c>
      <c r="C10" s="1"/>
      <c r="D10" s="22"/>
      <c r="E10" s="24"/>
      <c r="F10" s="25"/>
      <c r="G10" s="25"/>
      <c r="H10" s="25"/>
      <c r="I10" s="25"/>
      <c r="J10" s="25"/>
      <c r="K10" s="25"/>
      <c r="L10" s="25"/>
      <c r="M10" s="25"/>
      <c r="N10" s="25"/>
      <c r="O10" s="25"/>
      <c r="P10" s="25"/>
      <c r="Q10" s="25"/>
      <c r="R10" s="25"/>
      <c r="S10" s="25"/>
      <c r="T10" s="22"/>
    </row>
    <row r="11" spans="1:20" x14ac:dyDescent="0.25">
      <c r="A11" s="21"/>
      <c r="B11" s="22" t="s">
        <v>28</v>
      </c>
      <c r="C11" s="22"/>
      <c r="D11" s="22"/>
      <c r="E11" s="24"/>
      <c r="F11" s="2">
        <v>1</v>
      </c>
      <c r="G11" s="2">
        <v>1</v>
      </c>
      <c r="H11" s="2">
        <v>1</v>
      </c>
      <c r="I11" s="2">
        <v>1</v>
      </c>
      <c r="J11" s="2">
        <v>1</v>
      </c>
      <c r="K11" s="2">
        <v>1</v>
      </c>
      <c r="L11" s="2">
        <v>1</v>
      </c>
      <c r="M11" s="2">
        <v>1</v>
      </c>
      <c r="N11" s="2">
        <v>1</v>
      </c>
      <c r="O11" s="2">
        <v>1</v>
      </c>
      <c r="P11" s="2">
        <v>1</v>
      </c>
      <c r="Q11" s="2">
        <v>1</v>
      </c>
      <c r="R11" s="2">
        <v>1</v>
      </c>
      <c r="S11" s="2">
        <v>1</v>
      </c>
      <c r="T11" s="22"/>
    </row>
    <row r="12" spans="1:20" x14ac:dyDescent="0.25">
      <c r="A12" s="21"/>
      <c r="B12" s="22" t="s">
        <v>12</v>
      </c>
      <c r="C12" s="22"/>
      <c r="D12" s="22"/>
      <c r="E12" s="24"/>
      <c r="F12" s="3">
        <f>$C$10*F11/12</f>
        <v>0</v>
      </c>
      <c r="G12" s="3">
        <f t="shared" ref="G12:S12" si="6">$C$10*G11/12</f>
        <v>0</v>
      </c>
      <c r="H12" s="3">
        <f t="shared" si="6"/>
        <v>0</v>
      </c>
      <c r="I12" s="3">
        <f t="shared" si="6"/>
        <v>0</v>
      </c>
      <c r="J12" s="3">
        <f t="shared" si="6"/>
        <v>0</v>
      </c>
      <c r="K12" s="3">
        <f t="shared" si="6"/>
        <v>0</v>
      </c>
      <c r="L12" s="3">
        <f t="shared" si="6"/>
        <v>0</v>
      </c>
      <c r="M12" s="3">
        <f t="shared" si="6"/>
        <v>0</v>
      </c>
      <c r="N12" s="3">
        <f t="shared" si="6"/>
        <v>0</v>
      </c>
      <c r="O12" s="3">
        <f t="shared" si="6"/>
        <v>0</v>
      </c>
      <c r="P12" s="3">
        <f t="shared" si="6"/>
        <v>0</v>
      </c>
      <c r="Q12" s="3">
        <f t="shared" si="6"/>
        <v>0</v>
      </c>
      <c r="R12" s="3">
        <f t="shared" si="6"/>
        <v>0</v>
      </c>
      <c r="S12" s="3">
        <f t="shared" si="6"/>
        <v>0</v>
      </c>
      <c r="T12" s="22"/>
    </row>
    <row r="13" spans="1:20" x14ac:dyDescent="0.25">
      <c r="A13" s="21"/>
      <c r="B13" s="22" t="s">
        <v>60</v>
      </c>
      <c r="C13" s="1"/>
      <c r="D13" s="22"/>
      <c r="E13" s="24"/>
      <c r="F13" s="1"/>
      <c r="G13" s="1"/>
      <c r="H13" s="1"/>
      <c r="I13" s="1"/>
      <c r="J13" s="1"/>
      <c r="K13" s="1"/>
      <c r="L13" s="1"/>
      <c r="M13" s="1"/>
      <c r="N13" s="1"/>
      <c r="O13" s="1"/>
      <c r="P13" s="1"/>
      <c r="Q13" s="1"/>
      <c r="R13" s="1"/>
      <c r="S13" s="1"/>
      <c r="T13" s="22"/>
    </row>
    <row r="14" spans="1:20" x14ac:dyDescent="0.25">
      <c r="A14" s="21"/>
      <c r="B14" s="22" t="s">
        <v>37</v>
      </c>
      <c r="C14" s="1"/>
      <c r="D14" s="22"/>
      <c r="E14" s="24"/>
      <c r="F14" s="1"/>
      <c r="G14" s="1"/>
      <c r="H14" s="1"/>
      <c r="I14" s="1"/>
      <c r="J14" s="1"/>
      <c r="K14" s="1"/>
      <c r="L14" s="1"/>
      <c r="M14" s="1"/>
      <c r="N14" s="1"/>
      <c r="O14" s="1"/>
      <c r="P14" s="1"/>
      <c r="Q14" s="1"/>
      <c r="R14" s="1"/>
      <c r="S14" s="1"/>
      <c r="T14" s="22"/>
    </row>
    <row r="15" spans="1:20" x14ac:dyDescent="0.25">
      <c r="A15" s="21"/>
      <c r="B15" s="22" t="s">
        <v>1</v>
      </c>
      <c r="C15" s="3">
        <f>C10+C13+C14</f>
        <v>0</v>
      </c>
      <c r="D15" s="22"/>
      <c r="E15" s="24"/>
      <c r="F15" s="3">
        <f>SUM(F12:F13)</f>
        <v>0</v>
      </c>
      <c r="G15" s="3">
        <f t="shared" ref="G15:S15" si="7">SUM(G12:G13)</f>
        <v>0</v>
      </c>
      <c r="H15" s="3">
        <f t="shared" si="7"/>
        <v>0</v>
      </c>
      <c r="I15" s="3">
        <f t="shared" si="7"/>
        <v>0</v>
      </c>
      <c r="J15" s="3">
        <f t="shared" si="7"/>
        <v>0</v>
      </c>
      <c r="K15" s="3">
        <f t="shared" si="7"/>
        <v>0</v>
      </c>
      <c r="L15" s="3">
        <f t="shared" si="7"/>
        <v>0</v>
      </c>
      <c r="M15" s="3">
        <f t="shared" si="7"/>
        <v>0</v>
      </c>
      <c r="N15" s="3">
        <f t="shared" si="7"/>
        <v>0</v>
      </c>
      <c r="O15" s="3">
        <f t="shared" si="7"/>
        <v>0</v>
      </c>
      <c r="P15" s="3">
        <f t="shared" si="7"/>
        <v>0</v>
      </c>
      <c r="Q15" s="3">
        <f t="shared" si="7"/>
        <v>0</v>
      </c>
      <c r="R15" s="3">
        <f t="shared" si="7"/>
        <v>0</v>
      </c>
      <c r="S15" s="3">
        <f t="shared" si="7"/>
        <v>0</v>
      </c>
      <c r="T15" s="22"/>
    </row>
    <row r="16" spans="1:20" ht="7.5" customHeight="1" x14ac:dyDescent="0.25">
      <c r="A16" s="21"/>
      <c r="B16" s="22"/>
      <c r="C16" s="22"/>
      <c r="D16" s="22"/>
      <c r="E16" s="24"/>
      <c r="F16" s="25"/>
      <c r="G16" s="25"/>
      <c r="H16" s="25"/>
      <c r="I16" s="25"/>
      <c r="J16" s="25"/>
      <c r="K16" s="25"/>
      <c r="L16" s="25"/>
      <c r="M16" s="25"/>
      <c r="N16" s="25"/>
      <c r="O16" s="25"/>
      <c r="P16" s="25"/>
      <c r="Q16" s="25"/>
      <c r="R16" s="25"/>
      <c r="S16" s="25"/>
      <c r="T16" s="22"/>
    </row>
    <row r="17" spans="1:20" ht="15" customHeight="1" x14ac:dyDescent="0.25">
      <c r="A17" s="21"/>
      <c r="B17" s="26" t="s">
        <v>17</v>
      </c>
      <c r="C17" s="22"/>
      <c r="D17" s="22"/>
      <c r="E17" s="24"/>
      <c r="F17" s="25"/>
      <c r="G17" s="25"/>
      <c r="H17" s="25"/>
      <c r="I17" s="25"/>
      <c r="J17" s="25"/>
      <c r="K17" s="25"/>
      <c r="L17" s="25"/>
      <c r="M17" s="25"/>
      <c r="N17" s="25"/>
      <c r="O17" s="25"/>
      <c r="P17" s="25"/>
      <c r="Q17" s="25"/>
      <c r="R17" s="25"/>
      <c r="S17" s="25"/>
      <c r="T17" s="22"/>
    </row>
    <row r="18" spans="1:20" x14ac:dyDescent="0.25">
      <c r="A18" s="21"/>
      <c r="B18" s="22" t="s">
        <v>27</v>
      </c>
      <c r="C18" s="2"/>
      <c r="D18" s="22"/>
      <c r="E18" s="24"/>
      <c r="F18" s="3">
        <f>F12*$C$18</f>
        <v>0</v>
      </c>
      <c r="G18" s="3">
        <f t="shared" ref="G18:S18" si="8">G12*$C$18</f>
        <v>0</v>
      </c>
      <c r="H18" s="3">
        <f t="shared" si="8"/>
        <v>0</v>
      </c>
      <c r="I18" s="3">
        <f t="shared" si="8"/>
        <v>0</v>
      </c>
      <c r="J18" s="3">
        <f t="shared" si="8"/>
        <v>0</v>
      </c>
      <c r="K18" s="3">
        <f t="shared" si="8"/>
        <v>0</v>
      </c>
      <c r="L18" s="3">
        <f t="shared" si="8"/>
        <v>0</v>
      </c>
      <c r="M18" s="3">
        <f t="shared" si="8"/>
        <v>0</v>
      </c>
      <c r="N18" s="3">
        <f t="shared" si="8"/>
        <v>0</v>
      </c>
      <c r="O18" s="3">
        <f t="shared" si="8"/>
        <v>0</v>
      </c>
      <c r="P18" s="3">
        <f t="shared" si="8"/>
        <v>0</v>
      </c>
      <c r="Q18" s="3">
        <f t="shared" si="8"/>
        <v>0</v>
      </c>
      <c r="R18" s="3">
        <f t="shared" si="8"/>
        <v>0</v>
      </c>
      <c r="S18" s="3">
        <f t="shared" si="8"/>
        <v>0</v>
      </c>
      <c r="T18" s="22"/>
    </row>
    <row r="19" spans="1:20" x14ac:dyDescent="0.25">
      <c r="A19" s="21"/>
      <c r="B19" s="22" t="s">
        <v>13</v>
      </c>
      <c r="C19" s="1"/>
      <c r="D19" s="22"/>
      <c r="E19" s="5"/>
      <c r="F19" s="3">
        <f>$E19/12</f>
        <v>0</v>
      </c>
      <c r="G19" s="3">
        <f t="shared" ref="G19:S20" si="9">$E19/12</f>
        <v>0</v>
      </c>
      <c r="H19" s="3">
        <f t="shared" si="9"/>
        <v>0</v>
      </c>
      <c r="I19" s="3">
        <f t="shared" si="9"/>
        <v>0</v>
      </c>
      <c r="J19" s="3">
        <f t="shared" si="9"/>
        <v>0</v>
      </c>
      <c r="K19" s="3">
        <f t="shared" si="9"/>
        <v>0</v>
      </c>
      <c r="L19" s="3">
        <f t="shared" si="9"/>
        <v>0</v>
      </c>
      <c r="M19" s="3">
        <f t="shared" si="9"/>
        <v>0</v>
      </c>
      <c r="N19" s="3">
        <f t="shared" si="9"/>
        <v>0</v>
      </c>
      <c r="O19" s="3">
        <f t="shared" si="9"/>
        <v>0</v>
      </c>
      <c r="P19" s="3">
        <f t="shared" si="9"/>
        <v>0</v>
      </c>
      <c r="Q19" s="3">
        <f t="shared" si="9"/>
        <v>0</v>
      </c>
      <c r="R19" s="3">
        <f t="shared" si="9"/>
        <v>0</v>
      </c>
      <c r="S19" s="3">
        <f t="shared" si="9"/>
        <v>0</v>
      </c>
      <c r="T19" s="22"/>
    </row>
    <row r="20" spans="1:20" x14ac:dyDescent="0.25">
      <c r="A20" s="21"/>
      <c r="B20" s="22" t="s">
        <v>14</v>
      </c>
      <c r="C20" s="1"/>
      <c r="D20" s="22"/>
      <c r="E20" s="5"/>
      <c r="F20" s="3">
        <f>$E20/12</f>
        <v>0</v>
      </c>
      <c r="G20" s="3">
        <f t="shared" si="9"/>
        <v>0</v>
      </c>
      <c r="H20" s="3">
        <f t="shared" si="9"/>
        <v>0</v>
      </c>
      <c r="I20" s="3">
        <f t="shared" si="9"/>
        <v>0</v>
      </c>
      <c r="J20" s="3">
        <f t="shared" si="9"/>
        <v>0</v>
      </c>
      <c r="K20" s="3">
        <f t="shared" si="9"/>
        <v>0</v>
      </c>
      <c r="L20" s="3">
        <f t="shared" si="9"/>
        <v>0</v>
      </c>
      <c r="M20" s="3">
        <f t="shared" si="9"/>
        <v>0</v>
      </c>
      <c r="N20" s="3">
        <f t="shared" si="9"/>
        <v>0</v>
      </c>
      <c r="O20" s="3">
        <f t="shared" si="9"/>
        <v>0</v>
      </c>
      <c r="P20" s="3">
        <f t="shared" si="9"/>
        <v>0</v>
      </c>
      <c r="Q20" s="3">
        <f t="shared" si="9"/>
        <v>0</v>
      </c>
      <c r="R20" s="3">
        <f t="shared" si="9"/>
        <v>0</v>
      </c>
      <c r="S20" s="3">
        <f t="shared" si="9"/>
        <v>0</v>
      </c>
      <c r="T20" s="22"/>
    </row>
    <row r="21" spans="1:20" x14ac:dyDescent="0.25">
      <c r="A21" s="21"/>
      <c r="B21" s="22" t="s">
        <v>2</v>
      </c>
      <c r="C21" s="1"/>
      <c r="D21" s="22"/>
      <c r="E21" s="24"/>
      <c r="F21" s="1"/>
      <c r="G21" s="1"/>
      <c r="H21" s="1"/>
      <c r="I21" s="1"/>
      <c r="J21" s="1"/>
      <c r="K21" s="1"/>
      <c r="L21" s="1"/>
      <c r="M21" s="1"/>
      <c r="N21" s="1"/>
      <c r="O21" s="1"/>
      <c r="P21" s="1"/>
      <c r="Q21" s="1"/>
      <c r="R21" s="1"/>
      <c r="S21" s="1"/>
      <c r="T21" s="22"/>
    </row>
    <row r="22" spans="1:20" x14ac:dyDescent="0.25">
      <c r="A22" s="21"/>
      <c r="B22" s="22" t="s">
        <v>3</v>
      </c>
      <c r="C22" s="1"/>
      <c r="D22" s="22"/>
      <c r="E22" s="24"/>
      <c r="F22" s="3">
        <f>$C22/12</f>
        <v>0</v>
      </c>
      <c r="G22" s="3">
        <f t="shared" ref="G22:S22" si="10">$C22/12</f>
        <v>0</v>
      </c>
      <c r="H22" s="3">
        <f t="shared" si="10"/>
        <v>0</v>
      </c>
      <c r="I22" s="3">
        <f t="shared" si="10"/>
        <v>0</v>
      </c>
      <c r="J22" s="3">
        <f t="shared" si="10"/>
        <v>0</v>
      </c>
      <c r="K22" s="3">
        <f t="shared" si="10"/>
        <v>0</v>
      </c>
      <c r="L22" s="3">
        <f t="shared" si="10"/>
        <v>0</v>
      </c>
      <c r="M22" s="3">
        <f t="shared" si="10"/>
        <v>0</v>
      </c>
      <c r="N22" s="3">
        <f t="shared" si="10"/>
        <v>0</v>
      </c>
      <c r="O22" s="3">
        <f t="shared" si="10"/>
        <v>0</v>
      </c>
      <c r="P22" s="3">
        <f t="shared" si="10"/>
        <v>0</v>
      </c>
      <c r="Q22" s="3">
        <f t="shared" si="10"/>
        <v>0</v>
      </c>
      <c r="R22" s="3">
        <f t="shared" si="10"/>
        <v>0</v>
      </c>
      <c r="S22" s="3">
        <f t="shared" si="10"/>
        <v>0</v>
      </c>
      <c r="T22" s="22"/>
    </row>
    <row r="23" spans="1:20" x14ac:dyDescent="0.25">
      <c r="A23" s="21"/>
      <c r="B23" s="22" t="s">
        <v>4</v>
      </c>
      <c r="C23" s="1"/>
      <c r="D23" s="22"/>
      <c r="E23" s="24"/>
      <c r="F23" s="3">
        <f t="shared" ref="F23:S24" si="11">$C23/12</f>
        <v>0</v>
      </c>
      <c r="G23" s="3">
        <f t="shared" si="11"/>
        <v>0</v>
      </c>
      <c r="H23" s="3">
        <f t="shared" si="11"/>
        <v>0</v>
      </c>
      <c r="I23" s="3">
        <f t="shared" si="11"/>
        <v>0</v>
      </c>
      <c r="J23" s="3">
        <f t="shared" si="11"/>
        <v>0</v>
      </c>
      <c r="K23" s="3">
        <f t="shared" si="11"/>
        <v>0</v>
      </c>
      <c r="L23" s="3">
        <f t="shared" si="11"/>
        <v>0</v>
      </c>
      <c r="M23" s="3">
        <f t="shared" si="11"/>
        <v>0</v>
      </c>
      <c r="N23" s="3">
        <f t="shared" si="11"/>
        <v>0</v>
      </c>
      <c r="O23" s="3">
        <f t="shared" si="11"/>
        <v>0</v>
      </c>
      <c r="P23" s="3">
        <f t="shared" si="11"/>
        <v>0</v>
      </c>
      <c r="Q23" s="3">
        <f t="shared" si="11"/>
        <v>0</v>
      </c>
      <c r="R23" s="3">
        <f t="shared" si="11"/>
        <v>0</v>
      </c>
      <c r="S23" s="3">
        <f t="shared" si="11"/>
        <v>0</v>
      </c>
      <c r="T23" s="22"/>
    </row>
    <row r="24" spans="1:20" x14ac:dyDescent="0.25">
      <c r="A24" s="21"/>
      <c r="B24" s="22" t="s">
        <v>5</v>
      </c>
      <c r="C24" s="1"/>
      <c r="D24" s="22"/>
      <c r="E24" s="24"/>
      <c r="F24" s="3">
        <f t="shared" si="11"/>
        <v>0</v>
      </c>
      <c r="G24" s="3">
        <f t="shared" si="11"/>
        <v>0</v>
      </c>
      <c r="H24" s="3">
        <f t="shared" si="11"/>
        <v>0</v>
      </c>
      <c r="I24" s="3">
        <f t="shared" si="11"/>
        <v>0</v>
      </c>
      <c r="J24" s="3">
        <f t="shared" si="11"/>
        <v>0</v>
      </c>
      <c r="K24" s="3">
        <f t="shared" si="11"/>
        <v>0</v>
      </c>
      <c r="L24" s="3">
        <f t="shared" si="11"/>
        <v>0</v>
      </c>
      <c r="M24" s="3">
        <f t="shared" si="11"/>
        <v>0</v>
      </c>
      <c r="N24" s="3">
        <f t="shared" si="11"/>
        <v>0</v>
      </c>
      <c r="O24" s="3">
        <f t="shared" si="11"/>
        <v>0</v>
      </c>
      <c r="P24" s="3">
        <f t="shared" si="11"/>
        <v>0</v>
      </c>
      <c r="Q24" s="3">
        <f t="shared" si="11"/>
        <v>0</v>
      </c>
      <c r="R24" s="3">
        <f t="shared" si="11"/>
        <v>0</v>
      </c>
      <c r="S24" s="3">
        <f t="shared" si="11"/>
        <v>0</v>
      </c>
      <c r="T24" s="22"/>
    </row>
    <row r="25" spans="1:20" x14ac:dyDescent="0.25">
      <c r="A25" s="21"/>
      <c r="B25" s="22" t="s">
        <v>6</v>
      </c>
      <c r="C25" s="1"/>
      <c r="D25" s="22"/>
      <c r="E25" s="24"/>
      <c r="F25" s="1"/>
      <c r="G25" s="1"/>
      <c r="H25" s="1"/>
      <c r="I25" s="1"/>
      <c r="J25" s="1"/>
      <c r="K25" s="1"/>
      <c r="L25" s="1"/>
      <c r="M25" s="1"/>
      <c r="N25" s="1"/>
      <c r="O25" s="1"/>
      <c r="P25" s="1"/>
      <c r="Q25" s="1"/>
      <c r="R25" s="1"/>
      <c r="S25" s="1"/>
      <c r="T25" s="22"/>
    </row>
    <row r="26" spans="1:20" x14ac:dyDescent="0.25">
      <c r="A26" s="21"/>
      <c r="B26" s="22" t="s">
        <v>7</v>
      </c>
      <c r="C26" s="1"/>
      <c r="D26" s="22"/>
      <c r="E26" s="24"/>
      <c r="F26" s="1"/>
      <c r="G26" s="1"/>
      <c r="H26" s="1"/>
      <c r="I26" s="1"/>
      <c r="J26" s="1"/>
      <c r="K26" s="1"/>
      <c r="L26" s="1"/>
      <c r="M26" s="1"/>
      <c r="N26" s="1"/>
      <c r="O26" s="1"/>
      <c r="P26" s="1"/>
      <c r="Q26" s="1"/>
      <c r="R26" s="1"/>
      <c r="S26" s="1"/>
      <c r="T26" s="22"/>
    </row>
    <row r="27" spans="1:20" x14ac:dyDescent="0.25">
      <c r="A27" s="21"/>
      <c r="B27" s="22" t="s">
        <v>15</v>
      </c>
      <c r="C27" s="1"/>
      <c r="D27" s="22"/>
      <c r="E27" s="5"/>
      <c r="F27" s="3">
        <f>$E27/12</f>
        <v>0</v>
      </c>
      <c r="G27" s="3">
        <f t="shared" ref="G27:S28" si="12">$E27/12</f>
        <v>0</v>
      </c>
      <c r="H27" s="3">
        <f t="shared" si="12"/>
        <v>0</v>
      </c>
      <c r="I27" s="3">
        <f t="shared" si="12"/>
        <v>0</v>
      </c>
      <c r="J27" s="3">
        <f t="shared" si="12"/>
        <v>0</v>
      </c>
      <c r="K27" s="3">
        <f t="shared" si="12"/>
        <v>0</v>
      </c>
      <c r="L27" s="3">
        <f t="shared" si="12"/>
        <v>0</v>
      </c>
      <c r="M27" s="3">
        <f t="shared" si="12"/>
        <v>0</v>
      </c>
      <c r="N27" s="3">
        <f t="shared" si="12"/>
        <v>0</v>
      </c>
      <c r="O27" s="3">
        <f t="shared" si="12"/>
        <v>0</v>
      </c>
      <c r="P27" s="3">
        <f t="shared" si="12"/>
        <v>0</v>
      </c>
      <c r="Q27" s="3">
        <f t="shared" si="12"/>
        <v>0</v>
      </c>
      <c r="R27" s="3">
        <f t="shared" si="12"/>
        <v>0</v>
      </c>
      <c r="S27" s="3">
        <f t="shared" si="12"/>
        <v>0</v>
      </c>
      <c r="T27" s="22"/>
    </row>
    <row r="28" spans="1:20" x14ac:dyDescent="0.25">
      <c r="A28" s="21"/>
      <c r="B28" s="22" t="s">
        <v>61</v>
      </c>
      <c r="C28" s="22"/>
      <c r="D28" s="22"/>
      <c r="E28" s="55">
        <f>IF((F7-C118)&lt;0,(F7-C118)*-C117,0)</f>
        <v>0</v>
      </c>
      <c r="F28" s="3">
        <f>$E28/12</f>
        <v>0</v>
      </c>
      <c r="G28" s="3">
        <f t="shared" si="12"/>
        <v>0</v>
      </c>
      <c r="H28" s="3">
        <f t="shared" si="12"/>
        <v>0</v>
      </c>
      <c r="I28" s="3">
        <f t="shared" si="12"/>
        <v>0</v>
      </c>
      <c r="J28" s="3">
        <f t="shared" si="12"/>
        <v>0</v>
      </c>
      <c r="K28" s="3">
        <f t="shared" si="12"/>
        <v>0</v>
      </c>
      <c r="L28" s="3">
        <f t="shared" si="12"/>
        <v>0</v>
      </c>
      <c r="M28" s="3">
        <f t="shared" si="12"/>
        <v>0</v>
      </c>
      <c r="N28" s="3">
        <f t="shared" si="12"/>
        <v>0</v>
      </c>
      <c r="O28" s="3">
        <f t="shared" si="12"/>
        <v>0</v>
      </c>
      <c r="P28" s="3">
        <f t="shared" si="12"/>
        <v>0</v>
      </c>
      <c r="Q28" s="3">
        <f t="shared" si="12"/>
        <v>0</v>
      </c>
      <c r="R28" s="3">
        <f t="shared" si="12"/>
        <v>0</v>
      </c>
      <c r="S28" s="3">
        <f t="shared" si="12"/>
        <v>0</v>
      </c>
      <c r="T28" s="22"/>
    </row>
    <row r="29" spans="1:20" x14ac:dyDescent="0.25">
      <c r="A29" s="21"/>
      <c r="B29" s="22" t="s">
        <v>39</v>
      </c>
      <c r="C29" s="3">
        <f>H85</f>
        <v>0</v>
      </c>
      <c r="D29" s="22"/>
      <c r="E29" s="55">
        <f>C29</f>
        <v>0</v>
      </c>
      <c r="F29" s="3">
        <f t="shared" ref="F29:S30" si="13">$E29/12</f>
        <v>0</v>
      </c>
      <c r="G29" s="3">
        <f t="shared" si="13"/>
        <v>0</v>
      </c>
      <c r="H29" s="3">
        <f t="shared" si="13"/>
        <v>0</v>
      </c>
      <c r="I29" s="3">
        <f t="shared" si="13"/>
        <v>0</v>
      </c>
      <c r="J29" s="3">
        <f t="shared" si="13"/>
        <v>0</v>
      </c>
      <c r="K29" s="3">
        <f t="shared" si="13"/>
        <v>0</v>
      </c>
      <c r="L29" s="3">
        <f t="shared" si="13"/>
        <v>0</v>
      </c>
      <c r="M29" s="3">
        <f t="shared" si="13"/>
        <v>0</v>
      </c>
      <c r="N29" s="3">
        <f t="shared" si="13"/>
        <v>0</v>
      </c>
      <c r="O29" s="3">
        <f t="shared" si="13"/>
        <v>0</v>
      </c>
      <c r="P29" s="3">
        <f t="shared" si="13"/>
        <v>0</v>
      </c>
      <c r="Q29" s="3">
        <f t="shared" si="13"/>
        <v>0</v>
      </c>
      <c r="R29" s="3">
        <f t="shared" si="13"/>
        <v>0</v>
      </c>
      <c r="S29" s="3">
        <f t="shared" si="13"/>
        <v>0</v>
      </c>
      <c r="T29" s="22"/>
    </row>
    <row r="30" spans="1:20" x14ac:dyDescent="0.25">
      <c r="A30" s="21"/>
      <c r="B30" s="22" t="s">
        <v>40</v>
      </c>
      <c r="C30" s="3">
        <f>I85</f>
        <v>0</v>
      </c>
      <c r="D30" s="22"/>
      <c r="E30" s="55">
        <f>C30</f>
        <v>0</v>
      </c>
      <c r="F30" s="3">
        <f t="shared" si="13"/>
        <v>0</v>
      </c>
      <c r="G30" s="3">
        <f t="shared" si="13"/>
        <v>0</v>
      </c>
      <c r="H30" s="3">
        <f t="shared" si="13"/>
        <v>0</v>
      </c>
      <c r="I30" s="3">
        <f t="shared" si="13"/>
        <v>0</v>
      </c>
      <c r="J30" s="3">
        <f t="shared" si="13"/>
        <v>0</v>
      </c>
      <c r="K30" s="3">
        <f t="shared" si="13"/>
        <v>0</v>
      </c>
      <c r="L30" s="3">
        <f t="shared" si="13"/>
        <v>0</v>
      </c>
      <c r="M30" s="3">
        <f t="shared" si="13"/>
        <v>0</v>
      </c>
      <c r="N30" s="3">
        <f t="shared" si="13"/>
        <v>0</v>
      </c>
      <c r="O30" s="3">
        <f t="shared" si="13"/>
        <v>0</v>
      </c>
      <c r="P30" s="3">
        <f t="shared" si="13"/>
        <v>0</v>
      </c>
      <c r="Q30" s="3">
        <f t="shared" si="13"/>
        <v>0</v>
      </c>
      <c r="R30" s="3">
        <f t="shared" si="13"/>
        <v>0</v>
      </c>
      <c r="S30" s="3">
        <f t="shared" si="13"/>
        <v>0</v>
      </c>
      <c r="T30" s="22"/>
    </row>
    <row r="31" spans="1:20" x14ac:dyDescent="0.25">
      <c r="A31" s="21"/>
      <c r="B31" s="22" t="s">
        <v>59</v>
      </c>
      <c r="C31" s="1"/>
      <c r="D31" s="22"/>
      <c r="E31" s="24"/>
      <c r="F31" s="1"/>
      <c r="G31" s="1"/>
      <c r="H31" s="1"/>
      <c r="I31" s="1"/>
      <c r="J31" s="1"/>
      <c r="K31" s="1"/>
      <c r="L31" s="1"/>
      <c r="M31" s="1"/>
      <c r="N31" s="1"/>
      <c r="O31" s="1"/>
      <c r="P31" s="1"/>
      <c r="Q31" s="1"/>
      <c r="R31" s="1"/>
      <c r="S31" s="1"/>
      <c r="T31" s="22"/>
    </row>
    <row r="32" spans="1:20" x14ac:dyDescent="0.25">
      <c r="A32" s="21"/>
      <c r="B32" s="22" t="s">
        <v>36</v>
      </c>
      <c r="C32" s="1"/>
      <c r="D32" s="22"/>
      <c r="E32" s="24"/>
      <c r="F32" s="1"/>
      <c r="G32" s="1"/>
      <c r="H32" s="1"/>
      <c r="I32" s="1"/>
      <c r="J32" s="1"/>
      <c r="K32" s="1"/>
      <c r="L32" s="1"/>
      <c r="M32" s="1"/>
      <c r="N32" s="1"/>
      <c r="O32" s="1"/>
      <c r="P32" s="1"/>
      <c r="Q32" s="1"/>
      <c r="R32" s="1"/>
      <c r="S32" s="1"/>
      <c r="T32" s="22"/>
    </row>
    <row r="33" spans="1:20" x14ac:dyDescent="0.25">
      <c r="A33" s="21"/>
      <c r="B33" s="22" t="s">
        <v>8</v>
      </c>
      <c r="C33" s="3">
        <f>C10*-C18-(SUM(C19:C32))</f>
        <v>0</v>
      </c>
      <c r="D33" s="22"/>
      <c r="E33" s="24"/>
      <c r="F33" s="3">
        <f>SUM(F18:F32)</f>
        <v>0</v>
      </c>
      <c r="G33" s="3">
        <f t="shared" ref="G33:S33" si="14">SUM(G18:G32)</f>
        <v>0</v>
      </c>
      <c r="H33" s="3">
        <f t="shared" si="14"/>
        <v>0</v>
      </c>
      <c r="I33" s="3">
        <f t="shared" si="14"/>
        <v>0</v>
      </c>
      <c r="J33" s="3">
        <f t="shared" si="14"/>
        <v>0</v>
      </c>
      <c r="K33" s="3">
        <f t="shared" si="14"/>
        <v>0</v>
      </c>
      <c r="L33" s="3">
        <f t="shared" si="14"/>
        <v>0</v>
      </c>
      <c r="M33" s="3">
        <f t="shared" si="14"/>
        <v>0</v>
      </c>
      <c r="N33" s="3">
        <f t="shared" si="14"/>
        <v>0</v>
      </c>
      <c r="O33" s="3">
        <f t="shared" si="14"/>
        <v>0</v>
      </c>
      <c r="P33" s="3">
        <f t="shared" si="14"/>
        <v>0</v>
      </c>
      <c r="Q33" s="3">
        <f t="shared" si="14"/>
        <v>0</v>
      </c>
      <c r="R33" s="3">
        <f t="shared" si="14"/>
        <v>0</v>
      </c>
      <c r="S33" s="3">
        <f t="shared" si="14"/>
        <v>0</v>
      </c>
      <c r="T33" s="22"/>
    </row>
    <row r="34" spans="1:20" ht="7.5" customHeight="1" x14ac:dyDescent="0.25">
      <c r="A34" s="21"/>
      <c r="B34" s="22"/>
      <c r="C34" s="22"/>
      <c r="D34" s="22"/>
      <c r="E34" s="24"/>
      <c r="F34" s="25"/>
      <c r="G34" s="25"/>
      <c r="H34" s="25"/>
      <c r="I34" s="25"/>
      <c r="J34" s="25"/>
      <c r="K34" s="25"/>
      <c r="L34" s="25"/>
      <c r="M34" s="25"/>
      <c r="N34" s="25"/>
      <c r="O34" s="25"/>
      <c r="P34" s="25"/>
      <c r="Q34" s="25"/>
      <c r="R34" s="25"/>
      <c r="S34" s="25"/>
      <c r="T34" s="22"/>
    </row>
    <row r="35" spans="1:20" x14ac:dyDescent="0.25">
      <c r="A35" s="21"/>
      <c r="B35" s="22" t="s">
        <v>16</v>
      </c>
      <c r="C35" s="22"/>
      <c r="D35" s="22"/>
      <c r="E35" s="24"/>
      <c r="F35" s="3">
        <f t="shared" ref="F35:S35" si="15">F15-F33</f>
        <v>0</v>
      </c>
      <c r="G35" s="3">
        <f t="shared" si="15"/>
        <v>0</v>
      </c>
      <c r="H35" s="3">
        <f t="shared" si="15"/>
        <v>0</v>
      </c>
      <c r="I35" s="3">
        <f t="shared" si="15"/>
        <v>0</v>
      </c>
      <c r="J35" s="3">
        <f t="shared" si="15"/>
        <v>0</v>
      </c>
      <c r="K35" s="3">
        <f t="shared" si="15"/>
        <v>0</v>
      </c>
      <c r="L35" s="3">
        <f t="shared" si="15"/>
        <v>0</v>
      </c>
      <c r="M35" s="3">
        <f t="shared" si="15"/>
        <v>0</v>
      </c>
      <c r="N35" s="3">
        <f t="shared" si="15"/>
        <v>0</v>
      </c>
      <c r="O35" s="3">
        <f t="shared" si="15"/>
        <v>0</v>
      </c>
      <c r="P35" s="3">
        <f t="shared" si="15"/>
        <v>0</v>
      </c>
      <c r="Q35" s="3">
        <f t="shared" si="15"/>
        <v>0</v>
      </c>
      <c r="R35" s="3">
        <f t="shared" si="15"/>
        <v>0</v>
      </c>
      <c r="S35" s="3">
        <f t="shared" si="15"/>
        <v>0</v>
      </c>
      <c r="T35" s="22"/>
    </row>
    <row r="36" spans="1:20" ht="7.5" customHeight="1" x14ac:dyDescent="0.25">
      <c r="A36" s="21"/>
      <c r="B36" s="22"/>
      <c r="C36" s="22"/>
      <c r="D36" s="22"/>
      <c r="E36" s="24"/>
      <c r="F36" s="25"/>
      <c r="G36" s="25"/>
      <c r="H36" s="25"/>
      <c r="I36" s="25"/>
      <c r="J36" s="25"/>
      <c r="K36" s="25"/>
      <c r="L36" s="25"/>
      <c r="M36" s="25"/>
      <c r="N36" s="25"/>
      <c r="O36" s="25"/>
      <c r="P36" s="25"/>
      <c r="Q36" s="25"/>
      <c r="R36" s="25"/>
      <c r="S36" s="25"/>
      <c r="T36" s="22"/>
    </row>
    <row r="37" spans="1:20" ht="15" customHeight="1" x14ac:dyDescent="0.25">
      <c r="A37" s="21"/>
      <c r="B37" s="26" t="s">
        <v>18</v>
      </c>
      <c r="C37" s="22"/>
      <c r="D37" s="22"/>
      <c r="E37" s="24"/>
      <c r="F37" s="25"/>
      <c r="G37" s="25"/>
      <c r="H37" s="25"/>
      <c r="I37" s="25"/>
      <c r="J37" s="25"/>
      <c r="K37" s="25"/>
      <c r="L37" s="25"/>
      <c r="M37" s="25"/>
      <c r="N37" s="25"/>
      <c r="O37" s="25"/>
      <c r="P37" s="25"/>
      <c r="Q37" s="25"/>
      <c r="R37" s="25"/>
      <c r="S37" s="25"/>
      <c r="T37" s="22"/>
    </row>
    <row r="38" spans="1:20" ht="15" customHeight="1" x14ac:dyDescent="0.25">
      <c r="A38" s="21"/>
      <c r="B38" s="22" t="s">
        <v>19</v>
      </c>
      <c r="C38" s="1"/>
      <c r="D38" s="22"/>
      <c r="E38" s="24"/>
      <c r="F38" s="1"/>
      <c r="G38" s="1"/>
      <c r="H38" s="1"/>
      <c r="I38" s="1"/>
      <c r="J38" s="1"/>
      <c r="K38" s="1"/>
      <c r="L38" s="1"/>
      <c r="M38" s="1"/>
      <c r="N38" s="1"/>
      <c r="O38" s="1"/>
      <c r="P38" s="1"/>
      <c r="Q38" s="1"/>
      <c r="R38" s="1"/>
      <c r="S38" s="1"/>
      <c r="T38" s="22"/>
    </row>
    <row r="39" spans="1:20" ht="15" customHeight="1" x14ac:dyDescent="0.25">
      <c r="A39" s="21"/>
      <c r="B39" s="22" t="s">
        <v>20</v>
      </c>
      <c r="C39" s="1"/>
      <c r="D39" s="23"/>
      <c r="E39" s="24"/>
      <c r="F39" s="1"/>
      <c r="G39" s="1"/>
      <c r="H39" s="1"/>
      <c r="I39" s="1"/>
      <c r="J39" s="1"/>
      <c r="K39" s="1"/>
      <c r="L39" s="1"/>
      <c r="M39" s="1"/>
      <c r="N39" s="1"/>
      <c r="O39" s="1"/>
      <c r="P39" s="1"/>
      <c r="Q39" s="1"/>
      <c r="R39" s="1"/>
      <c r="S39" s="1"/>
      <c r="T39" s="22"/>
    </row>
    <row r="40" spans="1:20" ht="15" customHeight="1" x14ac:dyDescent="0.25">
      <c r="A40" s="21"/>
      <c r="B40" s="22" t="s">
        <v>21</v>
      </c>
      <c r="C40" s="1"/>
      <c r="D40" s="23"/>
      <c r="E40" s="24"/>
      <c r="F40" s="1"/>
      <c r="G40" s="1"/>
      <c r="H40" s="1"/>
      <c r="I40" s="1"/>
      <c r="J40" s="1"/>
      <c r="K40" s="1"/>
      <c r="L40" s="1"/>
      <c r="M40" s="1"/>
      <c r="N40" s="1"/>
      <c r="O40" s="1"/>
      <c r="P40" s="1"/>
      <c r="Q40" s="1"/>
      <c r="R40" s="1"/>
      <c r="S40" s="1"/>
      <c r="T40" s="22"/>
    </row>
    <row r="41" spans="1:20" ht="15" customHeight="1" x14ac:dyDescent="0.25">
      <c r="A41" s="21"/>
      <c r="B41" s="22" t="s">
        <v>22</v>
      </c>
      <c r="C41" s="1"/>
      <c r="D41" s="23"/>
      <c r="E41" s="24"/>
      <c r="F41" s="1"/>
      <c r="G41" s="1"/>
      <c r="H41" s="1"/>
      <c r="I41" s="1"/>
      <c r="J41" s="1"/>
      <c r="K41" s="1"/>
      <c r="L41" s="1"/>
      <c r="M41" s="1"/>
      <c r="N41" s="1"/>
      <c r="O41" s="1"/>
      <c r="P41" s="1"/>
      <c r="Q41" s="1"/>
      <c r="R41" s="1"/>
      <c r="S41" s="1"/>
      <c r="T41" s="22"/>
    </row>
    <row r="42" spans="1:20" ht="15" customHeight="1" x14ac:dyDescent="0.25">
      <c r="A42" s="21"/>
      <c r="B42" s="22" t="s">
        <v>23</v>
      </c>
      <c r="C42" s="22"/>
      <c r="D42" s="23"/>
      <c r="E42" s="24"/>
      <c r="F42" s="1"/>
      <c r="G42" s="1"/>
      <c r="H42" s="1"/>
      <c r="I42" s="1"/>
      <c r="J42" s="1"/>
      <c r="K42" s="1"/>
      <c r="L42" s="1"/>
      <c r="M42" s="1"/>
      <c r="N42" s="1"/>
      <c r="O42" s="1"/>
      <c r="P42" s="1"/>
      <c r="Q42" s="1"/>
      <c r="R42" s="1"/>
      <c r="S42" s="1"/>
      <c r="T42" s="22"/>
    </row>
    <row r="43" spans="1:20" ht="7.5" customHeight="1" x14ac:dyDescent="0.25">
      <c r="A43" s="21"/>
      <c r="B43" s="22"/>
      <c r="C43" s="22"/>
      <c r="D43" s="23"/>
      <c r="E43" s="24"/>
      <c r="F43" s="25"/>
      <c r="G43" s="25"/>
      <c r="H43" s="25"/>
      <c r="I43" s="25"/>
      <c r="J43" s="25"/>
      <c r="K43" s="25"/>
      <c r="L43" s="25"/>
      <c r="M43" s="25"/>
      <c r="N43" s="25"/>
      <c r="O43" s="25"/>
      <c r="P43" s="25"/>
      <c r="Q43" s="25"/>
      <c r="R43" s="25"/>
      <c r="S43" s="25"/>
      <c r="T43" s="22"/>
    </row>
    <row r="44" spans="1:20" ht="15" customHeight="1" x14ac:dyDescent="0.25">
      <c r="A44" s="21"/>
      <c r="B44" s="26" t="s">
        <v>104</v>
      </c>
      <c r="C44" s="22"/>
      <c r="D44" s="23"/>
      <c r="E44" s="24"/>
      <c r="F44" s="1"/>
      <c r="G44" s="1"/>
      <c r="H44" s="1"/>
      <c r="I44" s="1"/>
      <c r="J44" s="1"/>
      <c r="K44" s="1"/>
      <c r="L44" s="1"/>
      <c r="M44" s="1"/>
      <c r="N44" s="1"/>
      <c r="O44" s="1"/>
      <c r="P44" s="1"/>
      <c r="Q44" s="1"/>
      <c r="R44" s="1"/>
      <c r="S44" s="1"/>
      <c r="T44" s="22"/>
    </row>
    <row r="45" spans="1:20" ht="7.5" customHeight="1" x14ac:dyDescent="0.25">
      <c r="A45" s="21"/>
      <c r="B45" s="22"/>
      <c r="C45" s="22"/>
      <c r="D45" s="23"/>
      <c r="E45" s="24"/>
      <c r="F45" s="25"/>
      <c r="G45" s="25"/>
      <c r="H45" s="25"/>
      <c r="I45" s="25"/>
      <c r="J45" s="25"/>
      <c r="K45" s="25"/>
      <c r="L45" s="25"/>
      <c r="M45" s="25"/>
      <c r="N45" s="25"/>
      <c r="O45" s="25"/>
      <c r="P45" s="25"/>
      <c r="Q45" s="25"/>
      <c r="R45" s="25"/>
      <c r="S45" s="25"/>
      <c r="T45" s="22"/>
    </row>
    <row r="46" spans="1:20" x14ac:dyDescent="0.25">
      <c r="A46" s="21"/>
      <c r="B46" s="22" t="s">
        <v>79</v>
      </c>
      <c r="C46" s="22"/>
      <c r="D46" s="23"/>
      <c r="E46" s="24"/>
      <c r="F46" s="3">
        <f>F7+F35+F39+F41-F38-F40-F42-F44</f>
        <v>0</v>
      </c>
      <c r="G46" s="3">
        <f t="shared" ref="G46:S46" si="16">G7+G35+G39+G41-G38-G40-G42-G44</f>
        <v>0</v>
      </c>
      <c r="H46" s="3">
        <f t="shared" si="16"/>
        <v>0</v>
      </c>
      <c r="I46" s="3">
        <f t="shared" si="16"/>
        <v>0</v>
      </c>
      <c r="J46" s="3">
        <f t="shared" si="16"/>
        <v>0</v>
      </c>
      <c r="K46" s="3">
        <f t="shared" si="16"/>
        <v>0</v>
      </c>
      <c r="L46" s="3">
        <f t="shared" si="16"/>
        <v>0</v>
      </c>
      <c r="M46" s="3">
        <f t="shared" si="16"/>
        <v>0</v>
      </c>
      <c r="N46" s="3">
        <f t="shared" si="16"/>
        <v>0</v>
      </c>
      <c r="O46" s="3">
        <f t="shared" si="16"/>
        <v>0</v>
      </c>
      <c r="P46" s="3">
        <f t="shared" si="16"/>
        <v>0</v>
      </c>
      <c r="Q46" s="3">
        <f t="shared" si="16"/>
        <v>0</v>
      </c>
      <c r="R46" s="3">
        <f t="shared" si="16"/>
        <v>0</v>
      </c>
      <c r="S46" s="3">
        <f t="shared" si="16"/>
        <v>0</v>
      </c>
      <c r="T46" s="22"/>
    </row>
    <row r="47" spans="1:20" ht="8.25" customHeight="1" x14ac:dyDescent="0.25">
      <c r="A47" s="21"/>
      <c r="B47" s="22"/>
      <c r="C47" s="22"/>
      <c r="D47" s="23"/>
      <c r="E47" s="24"/>
      <c r="F47" s="25"/>
      <c r="G47" s="25"/>
      <c r="H47" s="25"/>
      <c r="I47" s="25"/>
      <c r="J47" s="25"/>
      <c r="K47" s="25"/>
      <c r="L47" s="25"/>
      <c r="M47" s="25"/>
      <c r="N47" s="25"/>
      <c r="O47" s="25"/>
      <c r="P47" s="25"/>
      <c r="Q47" s="25"/>
      <c r="R47" s="25"/>
      <c r="S47" s="25"/>
      <c r="T47" s="22"/>
    </row>
    <row r="48" spans="1:20" x14ac:dyDescent="0.25">
      <c r="A48" s="21"/>
      <c r="B48" s="22" t="s">
        <v>9</v>
      </c>
      <c r="C48" s="22"/>
      <c r="D48" s="23"/>
      <c r="E48" s="24"/>
      <c r="F48" s="154" t="str">
        <f>IF(MIN(F46,G46,H46,I46,J46,K46,L46,M46,N46,S46)-F7-C118&lt;0,(MIN(F46,G46,H46,I46,J46,K46,L46,M46,N46,S46)-F7-C118)*-1, "Kein Kapitalbedarf")</f>
        <v>Kein Kapitalbedarf</v>
      </c>
      <c r="G48" s="154"/>
      <c r="H48" s="154"/>
      <c r="I48" s="25"/>
      <c r="J48" s="25"/>
      <c r="K48" s="25"/>
      <c r="L48" s="25"/>
      <c r="M48" s="25"/>
      <c r="N48" s="25"/>
      <c r="O48" s="25"/>
      <c r="P48" s="25"/>
      <c r="Q48" s="25"/>
      <c r="R48" s="25"/>
      <c r="S48" s="25"/>
      <c r="T48" s="22"/>
    </row>
    <row r="49" spans="1:22" s="31" customFormat="1" x14ac:dyDescent="0.25">
      <c r="A49" s="27"/>
      <c r="B49" s="26" t="s">
        <v>10</v>
      </c>
      <c r="C49" s="26"/>
      <c r="D49" s="28"/>
      <c r="E49" s="29"/>
      <c r="F49" s="155" t="str">
        <f>IF(F48&lt;&gt;"Kein Kapitalbedarf",ROUND(F48*1.1,0),"Kein Kapitalbedarf")</f>
        <v>Kein Kapitalbedarf</v>
      </c>
      <c r="G49" s="155"/>
      <c r="H49" s="155"/>
      <c r="I49" s="30"/>
      <c r="J49" s="30"/>
      <c r="K49" s="30"/>
      <c r="L49" s="30"/>
      <c r="M49" s="30"/>
      <c r="N49" s="30"/>
      <c r="O49" s="30"/>
      <c r="P49" s="30"/>
      <c r="Q49" s="30"/>
      <c r="R49" s="30"/>
      <c r="S49" s="30"/>
      <c r="T49" s="26"/>
    </row>
    <row r="50" spans="1:22" ht="8.25" customHeight="1" thickBot="1" x14ac:dyDescent="0.3">
      <c r="B50" s="32"/>
      <c r="C50" s="32"/>
      <c r="D50" s="33"/>
      <c r="E50" s="24"/>
      <c r="F50" s="32"/>
      <c r="G50" s="32"/>
      <c r="H50" s="32"/>
      <c r="I50" s="32"/>
      <c r="J50" s="32"/>
      <c r="K50" s="32"/>
      <c r="L50" s="32"/>
      <c r="M50" s="32"/>
      <c r="N50" s="32"/>
      <c r="O50" s="32"/>
      <c r="P50" s="32"/>
      <c r="Q50" s="32"/>
      <c r="R50" s="32"/>
      <c r="S50" s="32"/>
      <c r="T50" s="32"/>
    </row>
    <row r="51" spans="1:22" s="31" customFormat="1" ht="30" customHeight="1" thickBot="1" x14ac:dyDescent="0.3">
      <c r="A51" s="27"/>
      <c r="B51" s="117" t="s">
        <v>91</v>
      </c>
      <c r="C51" s="26"/>
      <c r="D51" s="28"/>
      <c r="E51" s="29"/>
      <c r="F51" s="150"/>
      <c r="G51" s="151"/>
      <c r="H51" s="152"/>
      <c r="I51" s="116"/>
      <c r="J51" s="153" t="str">
        <f>IF(C10="","Bitte das Liquiditätstool vollständig ausfüllen",IF(F51="","Bitte den gewünschten Kreditbetrag eingeben",IF(F51&gt;F126,"gewünschter Kreditbedarf zu hoch (maximal Kapitalbedarf gemäß Zelle F47 oder 25% der Umsätze aus 2019 oder das doppelte der Personalkosten 2019)","")))</f>
        <v>Bitte das Liquiditätstool vollständig ausfüllen</v>
      </c>
      <c r="K51" s="153"/>
      <c r="L51" s="153"/>
      <c r="M51" s="153"/>
      <c r="N51" s="116"/>
      <c r="O51" s="116"/>
      <c r="P51" s="116"/>
      <c r="Q51" s="116"/>
      <c r="R51" s="116"/>
      <c r="S51" s="116"/>
      <c r="T51" s="26"/>
    </row>
    <row r="52" spans="1:22" ht="8.25" customHeight="1" x14ac:dyDescent="0.25">
      <c r="B52" s="32"/>
      <c r="C52" s="32"/>
      <c r="D52" s="33"/>
      <c r="E52" s="24"/>
      <c r="F52" s="32"/>
      <c r="G52" s="32"/>
      <c r="H52" s="32"/>
      <c r="I52" s="32"/>
      <c r="J52" s="32"/>
      <c r="K52" s="32"/>
      <c r="L52" s="32"/>
      <c r="M52" s="32"/>
      <c r="N52" s="32"/>
      <c r="O52" s="32"/>
      <c r="P52" s="32"/>
      <c r="Q52" s="32"/>
      <c r="R52" s="32"/>
      <c r="S52" s="32"/>
      <c r="T52" s="32"/>
    </row>
    <row r="53" spans="1:22" x14ac:dyDescent="0.25"/>
    <row r="54" spans="1:22" ht="6.95" customHeight="1" x14ac:dyDescent="0.25">
      <c r="B54" s="10"/>
      <c r="C54" s="10"/>
      <c r="D54" s="10"/>
      <c r="E54" s="10"/>
      <c r="F54" s="10"/>
      <c r="G54" s="10"/>
      <c r="H54" s="10"/>
      <c r="I54" s="10"/>
      <c r="J54" s="10"/>
      <c r="K54" s="10"/>
      <c r="L54" s="10"/>
      <c r="M54" s="10"/>
      <c r="N54" s="10"/>
      <c r="O54" s="10"/>
      <c r="P54" s="10"/>
      <c r="Q54" s="10"/>
      <c r="R54" s="10"/>
      <c r="S54" s="10"/>
      <c r="T54" s="10"/>
    </row>
    <row r="55" spans="1:22" x14ac:dyDescent="0.25">
      <c r="B55" s="135" t="s">
        <v>85</v>
      </c>
      <c r="C55" s="136"/>
      <c r="D55" s="10"/>
      <c r="E55" s="39" t="s">
        <v>38</v>
      </c>
      <c r="F55" s="40"/>
      <c r="G55" s="40"/>
      <c r="H55" s="40"/>
      <c r="I55" s="40"/>
      <c r="J55" s="40"/>
      <c r="K55" s="40"/>
      <c r="L55" s="40"/>
      <c r="M55" s="40"/>
      <c r="N55" s="40"/>
      <c r="O55" s="40"/>
      <c r="P55" s="40"/>
      <c r="Q55" s="40"/>
      <c r="R55" s="40"/>
      <c r="S55" s="41"/>
      <c r="T55" s="10"/>
    </row>
    <row r="56" spans="1:22" x14ac:dyDescent="0.25">
      <c r="B56" s="137"/>
      <c r="C56" s="138"/>
      <c r="D56" s="10"/>
      <c r="E56" s="141"/>
      <c r="F56" s="142"/>
      <c r="G56" s="142"/>
      <c r="H56" s="142"/>
      <c r="I56" s="142"/>
      <c r="J56" s="142"/>
      <c r="K56" s="142"/>
      <c r="L56" s="142"/>
      <c r="M56" s="142"/>
      <c r="N56" s="142"/>
      <c r="O56" s="142"/>
      <c r="P56" s="142"/>
      <c r="Q56" s="142"/>
      <c r="R56" s="142"/>
      <c r="S56" s="143"/>
      <c r="T56" s="10"/>
    </row>
    <row r="57" spans="1:22" x14ac:dyDescent="0.25">
      <c r="B57" s="137"/>
      <c r="C57" s="138"/>
      <c r="D57" s="10"/>
      <c r="E57" s="144"/>
      <c r="F57" s="145"/>
      <c r="G57" s="145"/>
      <c r="H57" s="145"/>
      <c r="I57" s="145"/>
      <c r="J57" s="145"/>
      <c r="K57" s="145"/>
      <c r="L57" s="145"/>
      <c r="M57" s="145"/>
      <c r="N57" s="145"/>
      <c r="O57" s="145"/>
      <c r="P57" s="145"/>
      <c r="Q57" s="145"/>
      <c r="R57" s="145"/>
      <c r="S57" s="146"/>
      <c r="T57" s="10"/>
    </row>
    <row r="58" spans="1:22" x14ac:dyDescent="0.25">
      <c r="B58" s="137"/>
      <c r="C58" s="138"/>
      <c r="D58" s="10"/>
      <c r="E58" s="144"/>
      <c r="F58" s="145"/>
      <c r="G58" s="145"/>
      <c r="H58" s="145"/>
      <c r="I58" s="145"/>
      <c r="J58" s="145"/>
      <c r="K58" s="145"/>
      <c r="L58" s="145"/>
      <c r="M58" s="145"/>
      <c r="N58" s="145"/>
      <c r="O58" s="145"/>
      <c r="P58" s="145"/>
      <c r="Q58" s="145"/>
      <c r="R58" s="145"/>
      <c r="S58" s="146"/>
      <c r="T58" s="10"/>
    </row>
    <row r="59" spans="1:22" x14ac:dyDescent="0.25">
      <c r="B59" s="139"/>
      <c r="C59" s="140"/>
      <c r="D59" s="10"/>
      <c r="E59" s="147"/>
      <c r="F59" s="148"/>
      <c r="G59" s="148"/>
      <c r="H59" s="148"/>
      <c r="I59" s="148"/>
      <c r="J59" s="148"/>
      <c r="K59" s="148"/>
      <c r="L59" s="148"/>
      <c r="M59" s="148"/>
      <c r="N59" s="148"/>
      <c r="O59" s="148"/>
      <c r="P59" s="148"/>
      <c r="Q59" s="148"/>
      <c r="R59" s="148"/>
      <c r="S59" s="149"/>
      <c r="T59" s="10"/>
    </row>
    <row r="60" spans="1:22" ht="6.95" customHeight="1" x14ac:dyDescent="0.25">
      <c r="B60" s="10"/>
      <c r="C60" s="10"/>
      <c r="D60" s="10"/>
      <c r="E60" s="10"/>
      <c r="F60" s="10"/>
      <c r="G60" s="10"/>
      <c r="H60" s="10"/>
      <c r="I60" s="10"/>
      <c r="J60" s="10"/>
      <c r="K60" s="10"/>
      <c r="L60" s="10"/>
      <c r="M60" s="10"/>
      <c r="N60" s="10"/>
      <c r="O60" s="10"/>
      <c r="P60" s="10"/>
      <c r="Q60" s="10"/>
      <c r="R60" s="10"/>
      <c r="S60" s="10"/>
      <c r="T60" s="10"/>
    </row>
    <row r="61" spans="1:22" x14ac:dyDescent="0.25">
      <c r="B61" s="61"/>
      <c r="C61" s="10"/>
      <c r="D61" s="10"/>
      <c r="E61" s="10"/>
      <c r="F61" s="10"/>
      <c r="G61" s="10"/>
      <c r="H61" s="60"/>
      <c r="I61" s="60"/>
      <c r="J61" s="60"/>
      <c r="K61" s="10"/>
      <c r="L61" s="10"/>
      <c r="M61" s="10"/>
      <c r="N61" s="10"/>
      <c r="O61" s="10"/>
      <c r="P61" s="10"/>
      <c r="Q61" s="10"/>
      <c r="R61" s="10"/>
      <c r="S61" s="10"/>
      <c r="T61" s="59"/>
      <c r="U61" s="42"/>
      <c r="V61" s="42"/>
    </row>
    <row r="62" spans="1:22" ht="6.95" customHeight="1" x14ac:dyDescent="0.25">
      <c r="B62" s="61"/>
      <c r="C62" s="10"/>
      <c r="D62" s="10"/>
      <c r="E62" s="10"/>
      <c r="F62" s="10"/>
      <c r="G62" s="10"/>
      <c r="H62" s="60"/>
      <c r="I62" s="60"/>
      <c r="J62" s="60"/>
      <c r="K62" s="10"/>
      <c r="L62" s="10"/>
      <c r="M62" s="10"/>
      <c r="N62" s="10"/>
      <c r="O62" s="10"/>
      <c r="P62" s="10"/>
      <c r="Q62" s="10"/>
      <c r="R62" s="10"/>
      <c r="S62" s="10"/>
      <c r="T62" s="59"/>
      <c r="U62" s="42"/>
      <c r="V62" s="42"/>
    </row>
    <row r="63" spans="1:22" s="10" customFormat="1" x14ac:dyDescent="0.25">
      <c r="A63" s="8"/>
      <c r="B63" s="81" t="s">
        <v>41</v>
      </c>
      <c r="C63" s="68" t="s">
        <v>42</v>
      </c>
      <c r="D63" s="86"/>
      <c r="E63" s="86"/>
      <c r="F63" s="86"/>
      <c r="G63" s="86"/>
      <c r="H63" s="86"/>
      <c r="I63" s="87"/>
      <c r="J63" s="158" t="s">
        <v>75</v>
      </c>
      <c r="K63" s="159"/>
      <c r="L63" s="160"/>
      <c r="T63" s="59"/>
      <c r="U63" s="59"/>
      <c r="V63" s="59"/>
    </row>
    <row r="64" spans="1:22" ht="15" customHeight="1" x14ac:dyDescent="0.25">
      <c r="B64" s="56"/>
      <c r="C64" s="127" t="s">
        <v>43</v>
      </c>
      <c r="D64" s="58"/>
      <c r="E64" s="128" t="s">
        <v>44</v>
      </c>
      <c r="F64" s="128" t="s">
        <v>45</v>
      </c>
      <c r="G64" s="128" t="s">
        <v>46</v>
      </c>
      <c r="H64" s="76" t="s">
        <v>47</v>
      </c>
      <c r="I64" s="88" t="s">
        <v>48</v>
      </c>
      <c r="J64" s="137" t="s">
        <v>84</v>
      </c>
      <c r="K64" s="161"/>
      <c r="L64" s="138"/>
      <c r="M64" s="89"/>
      <c r="N64" s="89"/>
      <c r="O64" s="89"/>
      <c r="P64" s="89"/>
      <c r="Q64" s="89"/>
      <c r="R64" s="89"/>
      <c r="S64" s="89"/>
      <c r="T64" s="59"/>
      <c r="U64" s="42"/>
      <c r="V64" s="42"/>
    </row>
    <row r="65" spans="1:22" x14ac:dyDescent="0.25">
      <c r="B65" s="80" t="s">
        <v>58</v>
      </c>
      <c r="C65" s="90"/>
      <c r="D65" s="58"/>
      <c r="E65" s="75"/>
      <c r="F65" s="76"/>
      <c r="G65" s="75"/>
      <c r="H65" s="43">
        <f t="shared" ref="H65:H70" si="17">E65*F65*30/360</f>
        <v>0</v>
      </c>
      <c r="I65" s="44">
        <f t="shared" ref="I65:I70" si="18">G65-H65</f>
        <v>0</v>
      </c>
      <c r="J65" s="137"/>
      <c r="K65" s="161"/>
      <c r="L65" s="138"/>
      <c r="M65" s="89"/>
      <c r="N65" s="89"/>
      <c r="O65" s="89"/>
      <c r="P65" s="89"/>
      <c r="Q65" s="89"/>
      <c r="R65" s="89"/>
      <c r="S65" s="89"/>
      <c r="T65" s="59"/>
      <c r="U65" s="42"/>
      <c r="V65" s="42"/>
    </row>
    <row r="66" spans="1:22" x14ac:dyDescent="0.25">
      <c r="B66" s="56"/>
      <c r="C66" s="91"/>
      <c r="D66" s="58"/>
      <c r="E66" s="1"/>
      <c r="F66" s="2"/>
      <c r="G66" s="1"/>
      <c r="H66" s="43">
        <f t="shared" si="17"/>
        <v>0</v>
      </c>
      <c r="I66" s="44">
        <f t="shared" si="18"/>
        <v>0</v>
      </c>
      <c r="J66" s="137"/>
      <c r="K66" s="161"/>
      <c r="L66" s="138"/>
      <c r="M66" s="89"/>
      <c r="N66" s="89"/>
      <c r="O66" s="89"/>
      <c r="P66" s="89"/>
      <c r="Q66" s="89"/>
      <c r="R66" s="89"/>
      <c r="S66" s="89"/>
      <c r="T66" s="59"/>
      <c r="U66" s="42"/>
      <c r="V66" s="42"/>
    </row>
    <row r="67" spans="1:22" x14ac:dyDescent="0.25">
      <c r="B67" s="56"/>
      <c r="C67" s="91"/>
      <c r="D67" s="58"/>
      <c r="E67" s="1"/>
      <c r="F67" s="2"/>
      <c r="G67" s="1"/>
      <c r="H67" s="43">
        <f t="shared" si="17"/>
        <v>0</v>
      </c>
      <c r="I67" s="44">
        <f t="shared" si="18"/>
        <v>0</v>
      </c>
      <c r="J67" s="137"/>
      <c r="K67" s="161"/>
      <c r="L67" s="138"/>
      <c r="M67" s="89"/>
      <c r="N67" s="89"/>
      <c r="O67" s="89"/>
      <c r="P67" s="89"/>
      <c r="Q67" s="89"/>
      <c r="R67" s="89"/>
      <c r="S67" s="89"/>
      <c r="T67" s="59"/>
      <c r="U67" s="42"/>
      <c r="V67" s="42"/>
    </row>
    <row r="68" spans="1:22" x14ac:dyDescent="0.25">
      <c r="B68" s="56"/>
      <c r="C68" s="91"/>
      <c r="D68" s="58"/>
      <c r="E68" s="1"/>
      <c r="F68" s="2"/>
      <c r="G68" s="1"/>
      <c r="H68" s="43">
        <f t="shared" si="17"/>
        <v>0</v>
      </c>
      <c r="I68" s="44">
        <f t="shared" si="18"/>
        <v>0</v>
      </c>
      <c r="J68" s="137"/>
      <c r="K68" s="161"/>
      <c r="L68" s="138"/>
      <c r="M68" s="89"/>
      <c r="N68" s="89"/>
      <c r="O68" s="89"/>
      <c r="P68" s="89"/>
      <c r="Q68" s="89"/>
      <c r="R68" s="89"/>
      <c r="S68" s="89"/>
      <c r="T68" s="59"/>
      <c r="U68" s="42"/>
      <c r="V68" s="42"/>
    </row>
    <row r="69" spans="1:22" s="10" customFormat="1" x14ac:dyDescent="0.25">
      <c r="A69" s="8"/>
      <c r="B69" s="56"/>
      <c r="C69" s="91"/>
      <c r="D69" s="58"/>
      <c r="E69" s="1"/>
      <c r="F69" s="2"/>
      <c r="G69" s="1"/>
      <c r="H69" s="43">
        <f t="shared" si="17"/>
        <v>0</v>
      </c>
      <c r="I69" s="44">
        <f t="shared" si="18"/>
        <v>0</v>
      </c>
      <c r="J69" s="137"/>
      <c r="K69" s="161"/>
      <c r="L69" s="138"/>
      <c r="T69" s="59"/>
      <c r="U69" s="59"/>
      <c r="V69" s="59"/>
    </row>
    <row r="70" spans="1:22" s="10" customFormat="1" x14ac:dyDescent="0.25">
      <c r="A70" s="8"/>
      <c r="B70" s="56"/>
      <c r="C70" s="91"/>
      <c r="D70" s="58"/>
      <c r="E70" s="1"/>
      <c r="F70" s="2"/>
      <c r="G70" s="1"/>
      <c r="H70" s="43">
        <f t="shared" si="17"/>
        <v>0</v>
      </c>
      <c r="I70" s="44">
        <f t="shared" si="18"/>
        <v>0</v>
      </c>
      <c r="J70" s="137"/>
      <c r="K70" s="161"/>
      <c r="L70" s="138"/>
      <c r="T70" s="59"/>
      <c r="U70" s="59"/>
      <c r="V70" s="59"/>
    </row>
    <row r="71" spans="1:22" s="10" customFormat="1" x14ac:dyDescent="0.25">
      <c r="A71" s="8"/>
      <c r="B71" s="56"/>
      <c r="C71" s="57" t="s">
        <v>49</v>
      </c>
      <c r="D71" s="58"/>
      <c r="E71" s="58"/>
      <c r="F71" s="58"/>
      <c r="G71" s="83"/>
      <c r="H71" s="45">
        <f>SUM(H65:H70)</f>
        <v>0</v>
      </c>
      <c r="I71" s="46">
        <f>SUM(I65:I70)</f>
        <v>0</v>
      </c>
      <c r="J71" s="137"/>
      <c r="K71" s="161"/>
      <c r="L71" s="138"/>
      <c r="T71" s="59"/>
      <c r="U71" s="59"/>
      <c r="V71" s="59"/>
    </row>
    <row r="72" spans="1:22" s="10" customFormat="1" x14ac:dyDescent="0.25">
      <c r="A72" s="8"/>
      <c r="B72" s="56"/>
      <c r="C72" s="57"/>
      <c r="D72" s="58"/>
      <c r="E72" s="58"/>
      <c r="F72" s="58"/>
      <c r="G72" s="83"/>
      <c r="H72" s="84"/>
      <c r="I72" s="85"/>
      <c r="J72" s="137"/>
      <c r="K72" s="161"/>
      <c r="L72" s="138"/>
      <c r="T72" s="59"/>
      <c r="U72" s="59"/>
      <c r="V72" s="59"/>
    </row>
    <row r="73" spans="1:22" s="10" customFormat="1" x14ac:dyDescent="0.25">
      <c r="A73" s="8"/>
      <c r="B73" s="82"/>
      <c r="C73" s="57"/>
      <c r="D73" s="58"/>
      <c r="E73" s="58"/>
      <c r="F73" s="58"/>
      <c r="G73" s="83"/>
      <c r="H73" s="84"/>
      <c r="I73" s="85"/>
      <c r="J73" s="137"/>
      <c r="K73" s="161"/>
      <c r="L73" s="138"/>
      <c r="T73" s="59"/>
      <c r="U73" s="59"/>
      <c r="V73" s="59"/>
    </row>
    <row r="74" spans="1:22" s="10" customFormat="1" x14ac:dyDescent="0.25">
      <c r="A74" s="8"/>
      <c r="B74" s="80" t="s">
        <v>50</v>
      </c>
      <c r="C74" s="128" t="s">
        <v>51</v>
      </c>
      <c r="D74" s="58"/>
      <c r="E74" s="128" t="s">
        <v>44</v>
      </c>
      <c r="F74" s="128" t="s">
        <v>45</v>
      </c>
      <c r="G74" s="128" t="s">
        <v>46</v>
      </c>
      <c r="H74" s="58"/>
      <c r="I74" s="79"/>
      <c r="J74" s="137"/>
      <c r="K74" s="161"/>
      <c r="L74" s="138"/>
      <c r="T74" s="59"/>
      <c r="U74" s="59"/>
      <c r="V74" s="59"/>
    </row>
    <row r="75" spans="1:22" s="10" customFormat="1" x14ac:dyDescent="0.25">
      <c r="A75" s="8"/>
      <c r="B75" s="56"/>
      <c r="C75" s="74"/>
      <c r="D75" s="58"/>
      <c r="E75" s="75"/>
      <c r="F75" s="76"/>
      <c r="G75" s="75"/>
      <c r="H75" s="43">
        <f t="shared" ref="H75:H80" si="19">E75*F75*30/360</f>
        <v>0</v>
      </c>
      <c r="I75" s="44">
        <f t="shared" ref="I75:I80" si="20">G75-H75</f>
        <v>0</v>
      </c>
      <c r="J75" s="137"/>
      <c r="K75" s="161"/>
      <c r="L75" s="138"/>
      <c r="T75" s="59"/>
      <c r="U75" s="59"/>
      <c r="V75" s="59"/>
    </row>
    <row r="76" spans="1:22" s="10" customFormat="1" x14ac:dyDescent="0.25">
      <c r="A76" s="8"/>
      <c r="B76" s="56"/>
      <c r="C76" s="54"/>
      <c r="D76" s="58"/>
      <c r="E76" s="1"/>
      <c r="F76" s="2"/>
      <c r="G76" s="1"/>
      <c r="H76" s="43">
        <f t="shared" si="19"/>
        <v>0</v>
      </c>
      <c r="I76" s="44">
        <f t="shared" si="20"/>
        <v>0</v>
      </c>
      <c r="J76" s="137"/>
      <c r="K76" s="161"/>
      <c r="L76" s="138"/>
      <c r="T76" s="59"/>
      <c r="U76" s="59"/>
      <c r="V76" s="59"/>
    </row>
    <row r="77" spans="1:22" s="10" customFormat="1" x14ac:dyDescent="0.25">
      <c r="A77" s="8"/>
      <c r="B77" s="56"/>
      <c r="C77" s="54"/>
      <c r="D77" s="58"/>
      <c r="E77" s="1"/>
      <c r="F77" s="2"/>
      <c r="G77" s="1"/>
      <c r="H77" s="43">
        <f t="shared" si="19"/>
        <v>0</v>
      </c>
      <c r="I77" s="44">
        <f t="shared" si="20"/>
        <v>0</v>
      </c>
      <c r="J77" s="137"/>
      <c r="K77" s="161"/>
      <c r="L77" s="138"/>
      <c r="T77" s="59"/>
      <c r="U77" s="59"/>
      <c r="V77" s="59"/>
    </row>
    <row r="78" spans="1:22" s="10" customFormat="1" x14ac:dyDescent="0.25">
      <c r="A78" s="8"/>
      <c r="B78" s="56"/>
      <c r="C78" s="54"/>
      <c r="D78" s="58"/>
      <c r="E78" s="1"/>
      <c r="F78" s="2"/>
      <c r="G78" s="1"/>
      <c r="H78" s="43">
        <f t="shared" si="19"/>
        <v>0</v>
      </c>
      <c r="I78" s="44">
        <f t="shared" si="20"/>
        <v>0</v>
      </c>
      <c r="J78" s="137"/>
      <c r="K78" s="161"/>
      <c r="L78" s="138"/>
      <c r="T78" s="59"/>
      <c r="U78" s="59"/>
      <c r="V78" s="59"/>
    </row>
    <row r="79" spans="1:22" s="10" customFormat="1" x14ac:dyDescent="0.25">
      <c r="A79" s="8"/>
      <c r="B79" s="56"/>
      <c r="C79" s="54"/>
      <c r="D79" s="58"/>
      <c r="E79" s="1"/>
      <c r="F79" s="2"/>
      <c r="G79" s="1"/>
      <c r="H79" s="43">
        <f t="shared" si="19"/>
        <v>0</v>
      </c>
      <c r="I79" s="44">
        <f t="shared" si="20"/>
        <v>0</v>
      </c>
      <c r="J79" s="137"/>
      <c r="K79" s="161"/>
      <c r="L79" s="138"/>
      <c r="T79" s="59"/>
      <c r="U79" s="59"/>
      <c r="V79" s="59"/>
    </row>
    <row r="80" spans="1:22" s="10" customFormat="1" x14ac:dyDescent="0.25">
      <c r="A80" s="8"/>
      <c r="B80" s="56"/>
      <c r="C80" s="54"/>
      <c r="D80" s="58"/>
      <c r="E80" s="1"/>
      <c r="F80" s="2"/>
      <c r="G80" s="1"/>
      <c r="H80" s="43">
        <f t="shared" si="19"/>
        <v>0</v>
      </c>
      <c r="I80" s="44">
        <f t="shared" si="20"/>
        <v>0</v>
      </c>
      <c r="J80" s="137"/>
      <c r="K80" s="161"/>
      <c r="L80" s="138"/>
      <c r="T80" s="59"/>
      <c r="U80" s="59"/>
      <c r="V80" s="59"/>
    </row>
    <row r="81" spans="1:22" s="10" customFormat="1" x14ac:dyDescent="0.25">
      <c r="A81" s="8"/>
      <c r="B81" s="56"/>
      <c r="C81" s="57" t="s">
        <v>49</v>
      </c>
      <c r="D81" s="58"/>
      <c r="E81" s="58"/>
      <c r="F81" s="58"/>
      <c r="G81" s="58"/>
      <c r="H81" s="45">
        <f>SUM(H75:H80)</f>
        <v>0</v>
      </c>
      <c r="I81" s="46">
        <f>SUM(I75:I80)</f>
        <v>0</v>
      </c>
      <c r="J81" s="137"/>
      <c r="K81" s="161"/>
      <c r="L81" s="138"/>
      <c r="T81" s="59"/>
      <c r="U81" s="59"/>
      <c r="V81" s="59"/>
    </row>
    <row r="82" spans="1:22" s="10" customFormat="1" x14ac:dyDescent="0.25">
      <c r="A82" s="8"/>
      <c r="B82" s="56"/>
      <c r="C82" s="58"/>
      <c r="D82" s="58"/>
      <c r="E82" s="58"/>
      <c r="F82" s="58"/>
      <c r="G82" s="58"/>
      <c r="H82" s="58"/>
      <c r="I82" s="79"/>
      <c r="J82" s="137"/>
      <c r="K82" s="161"/>
      <c r="L82" s="138"/>
      <c r="T82" s="59"/>
      <c r="U82" s="59"/>
      <c r="V82" s="59"/>
    </row>
    <row r="83" spans="1:22" s="10" customFormat="1" x14ac:dyDescent="0.25">
      <c r="A83" s="8"/>
      <c r="B83" s="80" t="s">
        <v>52</v>
      </c>
      <c r="C83" s="47"/>
      <c r="D83" s="58"/>
      <c r="E83" s="48">
        <f>SUM(E65:E80)</f>
        <v>0</v>
      </c>
      <c r="F83" s="47"/>
      <c r="G83" s="49">
        <f>SUM(G65:G80)</f>
        <v>0</v>
      </c>
      <c r="H83" s="49">
        <f>H71+H81</f>
        <v>0</v>
      </c>
      <c r="I83" s="50">
        <f>I71+I81</f>
        <v>0</v>
      </c>
      <c r="J83" s="137"/>
      <c r="K83" s="161"/>
      <c r="L83" s="138"/>
      <c r="T83" s="59"/>
      <c r="U83" s="59"/>
      <c r="V83" s="59"/>
    </row>
    <row r="84" spans="1:22" s="10" customFormat="1" x14ac:dyDescent="0.25">
      <c r="A84" s="8"/>
      <c r="B84" s="56"/>
      <c r="C84" s="47"/>
      <c r="D84" s="58"/>
      <c r="E84" s="47" t="s">
        <v>53</v>
      </c>
      <c r="F84" s="47"/>
      <c r="G84" s="47" t="s">
        <v>54</v>
      </c>
      <c r="H84" s="47" t="s">
        <v>47</v>
      </c>
      <c r="I84" s="51" t="s">
        <v>48</v>
      </c>
      <c r="J84" s="137"/>
      <c r="K84" s="161"/>
      <c r="L84" s="138"/>
      <c r="T84" s="59"/>
      <c r="U84" s="59"/>
      <c r="V84" s="59"/>
    </row>
    <row r="85" spans="1:22" s="10" customFormat="1" x14ac:dyDescent="0.25">
      <c r="A85" s="8"/>
      <c r="B85" s="56"/>
      <c r="C85" s="57"/>
      <c r="D85" s="58"/>
      <c r="E85" s="57"/>
      <c r="F85" s="57"/>
      <c r="G85" s="57"/>
      <c r="H85" s="52">
        <f>H83*12</f>
        <v>0</v>
      </c>
      <c r="I85" s="53">
        <f>I83*12</f>
        <v>0</v>
      </c>
      <c r="J85" s="137"/>
      <c r="K85" s="161"/>
      <c r="L85" s="138"/>
      <c r="T85" s="59"/>
      <c r="U85" s="59"/>
      <c r="V85" s="59"/>
    </row>
    <row r="86" spans="1:22" s="10" customFormat="1" x14ac:dyDescent="0.25">
      <c r="A86" s="8"/>
      <c r="B86" s="56"/>
      <c r="C86" s="57"/>
      <c r="D86" s="58"/>
      <c r="E86" s="57"/>
      <c r="F86" s="57"/>
      <c r="G86" s="57"/>
      <c r="H86" s="47" t="s">
        <v>55</v>
      </c>
      <c r="I86" s="51" t="s">
        <v>55</v>
      </c>
      <c r="J86" s="137"/>
      <c r="K86" s="161"/>
      <c r="L86" s="138"/>
      <c r="T86" s="59"/>
      <c r="U86" s="59"/>
      <c r="V86" s="59"/>
    </row>
    <row r="87" spans="1:22" s="10" customFormat="1" x14ac:dyDescent="0.25">
      <c r="A87" s="8"/>
      <c r="B87" s="56"/>
      <c r="C87" s="57"/>
      <c r="D87" s="58"/>
      <c r="E87" s="57"/>
      <c r="F87" s="57"/>
      <c r="G87" s="57"/>
      <c r="H87" s="62" t="str">
        <f>IF(H83=0," ",H83*12/E83)</f>
        <v xml:space="preserve"> </v>
      </c>
      <c r="I87" s="63" t="str">
        <f>IF(I83=0,"",I83*12/E83)</f>
        <v/>
      </c>
      <c r="J87" s="137"/>
      <c r="K87" s="161"/>
      <c r="L87" s="138"/>
      <c r="T87" s="59"/>
      <c r="U87" s="59"/>
      <c r="V87" s="59"/>
    </row>
    <row r="88" spans="1:22" s="10" customFormat="1" x14ac:dyDescent="0.25">
      <c r="A88" s="8"/>
      <c r="B88" s="77"/>
      <c r="C88" s="69"/>
      <c r="D88" s="78"/>
      <c r="E88" s="69"/>
      <c r="F88" s="69"/>
      <c r="G88" s="69"/>
      <c r="H88" s="64" t="s">
        <v>56</v>
      </c>
      <c r="I88" s="65" t="s">
        <v>57</v>
      </c>
      <c r="J88" s="139"/>
      <c r="K88" s="162"/>
      <c r="L88" s="140"/>
      <c r="T88" s="59"/>
      <c r="U88" s="59"/>
      <c r="V88" s="59"/>
    </row>
    <row r="89" spans="1:22" s="10" customFormat="1" ht="6.95" customHeight="1" x14ac:dyDescent="0.25">
      <c r="A89" s="8"/>
      <c r="B89" s="56"/>
      <c r="C89" s="57"/>
      <c r="D89" s="58"/>
      <c r="E89" s="57"/>
      <c r="F89" s="57"/>
      <c r="G89" s="57"/>
      <c r="H89" s="57"/>
      <c r="I89" s="57"/>
      <c r="T89" s="59"/>
      <c r="U89" s="59"/>
      <c r="V89" s="59"/>
    </row>
    <row r="90" spans="1:22" s="10" customFormat="1" x14ac:dyDescent="0.25">
      <c r="A90" s="8"/>
      <c r="B90" s="72" t="s">
        <v>62</v>
      </c>
      <c r="C90" s="103" t="s">
        <v>63</v>
      </c>
      <c r="D90" s="73"/>
      <c r="E90" s="103" t="s">
        <v>66</v>
      </c>
      <c r="F90" s="103" t="s">
        <v>67</v>
      </c>
      <c r="G90" s="190" t="s">
        <v>105</v>
      </c>
      <c r="H90" s="191"/>
      <c r="I90" s="98"/>
      <c r="J90" s="163" t="s">
        <v>73</v>
      </c>
      <c r="K90" s="164"/>
      <c r="L90" s="165"/>
      <c r="T90" s="59"/>
      <c r="U90" s="59"/>
      <c r="V90" s="59"/>
    </row>
    <row r="91" spans="1:22" s="10" customFormat="1" ht="15" customHeight="1" x14ac:dyDescent="0.25">
      <c r="A91" s="8"/>
      <c r="B91" s="56" t="s">
        <v>64</v>
      </c>
      <c r="C91" s="93"/>
      <c r="D91" s="71"/>
      <c r="E91" s="95"/>
      <c r="F91" s="92"/>
      <c r="G91" s="192"/>
      <c r="H91" s="193"/>
      <c r="I91" s="100"/>
      <c r="J91" s="166" t="s">
        <v>106</v>
      </c>
      <c r="K91" s="167"/>
      <c r="L91" s="168"/>
      <c r="T91" s="59"/>
      <c r="U91" s="59"/>
      <c r="V91" s="59"/>
    </row>
    <row r="92" spans="1:22" s="10" customFormat="1" x14ac:dyDescent="0.25">
      <c r="A92" s="8"/>
      <c r="B92" s="56"/>
      <c r="C92" s="94"/>
      <c r="D92" s="71"/>
      <c r="E92" s="96"/>
      <c r="F92" s="97"/>
      <c r="G92" s="192"/>
      <c r="H92" s="193"/>
      <c r="I92" s="100"/>
      <c r="J92" s="166"/>
      <c r="K92" s="167"/>
      <c r="L92" s="168"/>
      <c r="T92" s="59"/>
      <c r="U92" s="59"/>
      <c r="V92" s="59"/>
    </row>
    <row r="93" spans="1:22" s="10" customFormat="1" x14ac:dyDescent="0.25">
      <c r="A93" s="8"/>
      <c r="B93" s="56"/>
      <c r="C93" s="94"/>
      <c r="D93" s="71"/>
      <c r="E93" s="96"/>
      <c r="F93" s="97"/>
      <c r="G93" s="192"/>
      <c r="H93" s="193"/>
      <c r="I93" s="100"/>
      <c r="J93" s="166"/>
      <c r="K93" s="167"/>
      <c r="L93" s="168"/>
      <c r="T93" s="59"/>
      <c r="U93" s="59"/>
      <c r="V93" s="59"/>
    </row>
    <row r="94" spans="1:22" s="10" customFormat="1" ht="6.95" customHeight="1" x14ac:dyDescent="0.25">
      <c r="A94" s="8"/>
      <c r="B94" s="56"/>
      <c r="C94" s="70"/>
      <c r="D94" s="71"/>
      <c r="E94" s="70"/>
      <c r="F94" s="70"/>
      <c r="G94" s="57"/>
      <c r="H94" s="99"/>
      <c r="I94" s="100"/>
      <c r="J94" s="166"/>
      <c r="K94" s="167"/>
      <c r="L94" s="168"/>
      <c r="T94" s="59"/>
      <c r="U94" s="59"/>
      <c r="V94" s="59"/>
    </row>
    <row r="95" spans="1:22" s="10" customFormat="1" x14ac:dyDescent="0.25">
      <c r="A95" s="8"/>
      <c r="B95" s="56"/>
      <c r="C95" s="104" t="s">
        <v>63</v>
      </c>
      <c r="D95" s="71"/>
      <c r="E95" s="104" t="s">
        <v>66</v>
      </c>
      <c r="F95" s="104" t="s">
        <v>67</v>
      </c>
      <c r="G95" s="156" t="s">
        <v>105</v>
      </c>
      <c r="H95" s="194"/>
      <c r="I95" s="100"/>
      <c r="J95" s="166"/>
      <c r="K95" s="167"/>
      <c r="L95" s="168"/>
      <c r="T95" s="59"/>
      <c r="U95" s="59"/>
      <c r="V95" s="59"/>
    </row>
    <row r="96" spans="1:22" s="10" customFormat="1" x14ac:dyDescent="0.25">
      <c r="A96" s="8"/>
      <c r="B96" s="56" t="s">
        <v>65</v>
      </c>
      <c r="C96" s="93"/>
      <c r="D96" s="58"/>
      <c r="E96" s="95"/>
      <c r="F96" s="92"/>
      <c r="G96" s="192"/>
      <c r="H96" s="193"/>
      <c r="I96" s="100"/>
      <c r="J96" s="166"/>
      <c r="K96" s="167"/>
      <c r="L96" s="168"/>
      <c r="T96" s="59"/>
      <c r="U96" s="59"/>
      <c r="V96" s="59"/>
    </row>
    <row r="97" spans="1:22" s="10" customFormat="1" x14ac:dyDescent="0.25">
      <c r="A97" s="8"/>
      <c r="B97" s="56"/>
      <c r="C97" s="94"/>
      <c r="D97" s="58"/>
      <c r="E97" s="96"/>
      <c r="F97" s="97"/>
      <c r="G97" s="192"/>
      <c r="H97" s="193"/>
      <c r="I97" s="100"/>
      <c r="J97" s="166"/>
      <c r="K97" s="167"/>
      <c r="L97" s="168"/>
      <c r="T97" s="59"/>
      <c r="U97" s="59"/>
      <c r="V97" s="59"/>
    </row>
    <row r="98" spans="1:22" s="10" customFormat="1" x14ac:dyDescent="0.25">
      <c r="A98" s="8"/>
      <c r="B98" s="56"/>
      <c r="C98" s="94"/>
      <c r="D98" s="58"/>
      <c r="E98" s="96"/>
      <c r="F98" s="97"/>
      <c r="G98" s="192"/>
      <c r="H98" s="193"/>
      <c r="I98" s="100"/>
      <c r="J98" s="166"/>
      <c r="K98" s="167"/>
      <c r="L98" s="168"/>
      <c r="T98" s="59"/>
      <c r="U98" s="59"/>
      <c r="V98" s="59"/>
    </row>
    <row r="99" spans="1:22" s="10" customFormat="1" x14ac:dyDescent="0.25">
      <c r="A99" s="8"/>
      <c r="B99" s="56"/>
      <c r="C99" s="105"/>
      <c r="D99" s="105"/>
      <c r="E99" s="105"/>
      <c r="F99" s="105"/>
      <c r="I99" s="100"/>
      <c r="J99" s="166"/>
      <c r="K99" s="167"/>
      <c r="L99" s="168"/>
      <c r="T99" s="59"/>
      <c r="U99" s="59"/>
      <c r="V99" s="59"/>
    </row>
    <row r="100" spans="1:22" s="10" customFormat="1" x14ac:dyDescent="0.25">
      <c r="A100" s="8"/>
      <c r="B100" s="56"/>
      <c r="C100" s="105"/>
      <c r="D100" s="105"/>
      <c r="E100" s="156" t="s">
        <v>77</v>
      </c>
      <c r="F100" s="157"/>
      <c r="G100" s="179">
        <f>SUM(G91:H93,G96:H98)</f>
        <v>0</v>
      </c>
      <c r="H100" s="180"/>
      <c r="I100" s="100"/>
      <c r="J100" s="166"/>
      <c r="K100" s="167"/>
      <c r="L100" s="168"/>
      <c r="T100" s="59"/>
      <c r="U100" s="59"/>
      <c r="V100" s="59"/>
    </row>
    <row r="101" spans="1:22" s="10" customFormat="1" x14ac:dyDescent="0.25">
      <c r="A101" s="8"/>
      <c r="B101" s="77"/>
      <c r="C101" s="69"/>
      <c r="D101" s="78"/>
      <c r="E101" s="69"/>
      <c r="F101" s="69"/>
      <c r="G101" s="69"/>
      <c r="H101" s="101"/>
      <c r="I101" s="102"/>
      <c r="J101" s="169"/>
      <c r="K101" s="170"/>
      <c r="L101" s="171"/>
      <c r="T101" s="59"/>
      <c r="U101" s="59"/>
      <c r="V101" s="59"/>
    </row>
    <row r="102" spans="1:22" s="10" customFormat="1" x14ac:dyDescent="0.25">
      <c r="A102" s="8"/>
      <c r="B102" s="56"/>
      <c r="C102" s="57"/>
      <c r="D102" s="58"/>
      <c r="E102" s="57"/>
      <c r="F102" s="57"/>
      <c r="G102" s="57"/>
      <c r="H102" s="57"/>
      <c r="I102" s="57"/>
      <c r="T102" s="59"/>
      <c r="U102" s="59"/>
      <c r="V102" s="59"/>
    </row>
    <row r="103" spans="1:22" s="10" customFormat="1" ht="6.95" customHeight="1" x14ac:dyDescent="0.25">
      <c r="A103" s="8"/>
      <c r="B103" s="56"/>
      <c r="C103" s="57"/>
      <c r="D103" s="58"/>
      <c r="E103" s="57"/>
      <c r="F103" s="57"/>
      <c r="G103" s="57"/>
      <c r="H103" s="57"/>
      <c r="I103" s="57"/>
      <c r="T103" s="59"/>
      <c r="U103" s="59"/>
      <c r="V103" s="59"/>
    </row>
    <row r="104" spans="1:22" ht="15" customHeight="1" x14ac:dyDescent="0.25">
      <c r="B104" s="181" t="s">
        <v>83</v>
      </c>
      <c r="C104" s="182"/>
      <c r="D104" s="182"/>
      <c r="E104" s="182"/>
      <c r="F104" s="182"/>
      <c r="G104" s="182"/>
      <c r="H104" s="182"/>
      <c r="I104" s="182"/>
      <c r="J104" s="182"/>
      <c r="K104" s="182"/>
      <c r="L104" s="182"/>
      <c r="M104" s="182"/>
      <c r="N104" s="182"/>
      <c r="O104" s="182"/>
      <c r="P104" s="182"/>
      <c r="Q104" s="182"/>
      <c r="R104" s="182"/>
      <c r="S104" s="182"/>
      <c r="T104" s="182"/>
      <c r="U104" s="182"/>
      <c r="V104" s="183"/>
    </row>
    <row r="105" spans="1:22" x14ac:dyDescent="0.25">
      <c r="B105" s="184"/>
      <c r="C105" s="185"/>
      <c r="D105" s="185"/>
      <c r="E105" s="185"/>
      <c r="F105" s="185"/>
      <c r="G105" s="185"/>
      <c r="H105" s="185"/>
      <c r="I105" s="185"/>
      <c r="J105" s="185"/>
      <c r="K105" s="185"/>
      <c r="L105" s="185"/>
      <c r="M105" s="185"/>
      <c r="N105" s="185"/>
      <c r="O105" s="185"/>
      <c r="P105" s="185"/>
      <c r="Q105" s="185"/>
      <c r="R105" s="185"/>
      <c r="S105" s="185"/>
      <c r="T105" s="185"/>
      <c r="U105" s="185"/>
      <c r="V105" s="186"/>
    </row>
    <row r="106" spans="1:22" x14ac:dyDescent="0.25">
      <c r="B106" s="187"/>
      <c r="C106" s="188"/>
      <c r="D106" s="188"/>
      <c r="E106" s="188"/>
      <c r="F106" s="188"/>
      <c r="G106" s="188"/>
      <c r="H106" s="188"/>
      <c r="I106" s="188"/>
      <c r="J106" s="188"/>
      <c r="K106" s="188"/>
      <c r="L106" s="188"/>
      <c r="M106" s="188"/>
      <c r="N106" s="188"/>
      <c r="O106" s="188"/>
      <c r="P106" s="188"/>
      <c r="Q106" s="188"/>
      <c r="R106" s="188"/>
      <c r="S106" s="188"/>
      <c r="T106" s="188"/>
      <c r="U106" s="188"/>
      <c r="V106" s="189"/>
    </row>
    <row r="107" spans="1:22" hidden="1" x14ac:dyDescent="0.25">
      <c r="B107" s="38"/>
      <c r="C107" s="38"/>
      <c r="D107" s="38"/>
      <c r="E107" s="38"/>
      <c r="F107" s="38"/>
      <c r="G107" s="38"/>
      <c r="J107" s="38"/>
      <c r="K107" s="38"/>
      <c r="L107" s="38"/>
      <c r="M107" s="38"/>
      <c r="N107" s="38"/>
      <c r="O107" s="38"/>
      <c r="P107" s="38"/>
      <c r="Q107" s="38"/>
      <c r="R107" s="38"/>
      <c r="S107" s="38"/>
      <c r="T107" s="38"/>
      <c r="U107" s="38"/>
      <c r="V107" s="38"/>
    </row>
    <row r="108" spans="1:22" ht="15" hidden="1" customHeight="1" x14ac:dyDescent="0.25">
      <c r="B108" s="7" t="s">
        <v>92</v>
      </c>
      <c r="C108" s="6"/>
      <c r="D108" s="4"/>
      <c r="E108" s="129" t="s">
        <v>81</v>
      </c>
      <c r="F108" s="130"/>
      <c r="G108" s="130"/>
      <c r="H108" s="6"/>
      <c r="I108" s="4"/>
      <c r="J108" s="129" t="s">
        <v>80</v>
      </c>
      <c r="K108" s="130"/>
      <c r="L108" s="130"/>
      <c r="M108" s="131"/>
      <c r="N108" s="4"/>
      <c r="O108" s="38"/>
      <c r="P108" s="38"/>
      <c r="Q108" s="38"/>
      <c r="R108" s="38"/>
      <c r="S108" s="4"/>
      <c r="T108" s="4"/>
      <c r="U108" s="4"/>
      <c r="V108" s="4"/>
    </row>
    <row r="109" spans="1:22" hidden="1" x14ac:dyDescent="0.25">
      <c r="B109" s="34" t="s">
        <v>31</v>
      </c>
      <c r="C109" s="35">
        <f>C15+C33+C39+C41-C38-C40-C14+C32</f>
        <v>0</v>
      </c>
      <c r="E109" s="174" t="s">
        <v>31</v>
      </c>
      <c r="F109" s="175"/>
      <c r="G109" s="175"/>
      <c r="H109" s="35">
        <f>C15+C33+C39+C41-C38-C40-C14+C32</f>
        <v>0</v>
      </c>
      <c r="J109" s="174" t="s">
        <v>31</v>
      </c>
      <c r="K109" s="175"/>
      <c r="L109" s="175"/>
      <c r="M109" s="35">
        <f>C15+C33+C39+C41-C38-C40-C14+C32</f>
        <v>0</v>
      </c>
    </row>
    <row r="110" spans="1:22" hidden="1" x14ac:dyDescent="0.25">
      <c r="B110" s="34" t="s">
        <v>93</v>
      </c>
      <c r="C110" s="35" t="str">
        <f>IF(F49="Kein Kapitalbedarf", "%", F51*1.03/6)</f>
        <v>%</v>
      </c>
      <c r="E110" s="174" t="s">
        <v>82</v>
      </c>
      <c r="F110" s="175"/>
      <c r="G110" s="175"/>
      <c r="H110" s="35" t="str">
        <f>IF(F49="Kein Kapitalbedarf", "%", F51*1.05/10)</f>
        <v>%</v>
      </c>
      <c r="J110" s="174" t="s">
        <v>32</v>
      </c>
      <c r="K110" s="175"/>
      <c r="L110" s="175"/>
      <c r="M110" s="35" t="str">
        <f>IF(F49="Kein Kapitalbedarf", "%", F51*1.03/5)</f>
        <v>%</v>
      </c>
    </row>
    <row r="111" spans="1:22" hidden="1" x14ac:dyDescent="0.25">
      <c r="B111" s="34" t="s">
        <v>30</v>
      </c>
      <c r="C111" s="35">
        <f>IF(C110="%",C109,C109-C110)</f>
        <v>0</v>
      </c>
      <c r="E111" s="174" t="s">
        <v>30</v>
      </c>
      <c r="F111" s="175"/>
      <c r="G111" s="175"/>
      <c r="H111" s="35">
        <f>IF(C110="%",C109,C109-H110)</f>
        <v>0</v>
      </c>
      <c r="J111" s="174" t="s">
        <v>30</v>
      </c>
      <c r="K111" s="175"/>
      <c r="L111" s="175"/>
      <c r="M111" s="35">
        <f>IF(C110="%",C109,C109-M110)</f>
        <v>0</v>
      </c>
    </row>
    <row r="112" spans="1:22" ht="15.75" hidden="1" thickBot="1" x14ac:dyDescent="0.3">
      <c r="B112" s="36" t="s">
        <v>33</v>
      </c>
      <c r="C112" s="37" t="str">
        <f>IF(C111&gt;=0,"ja","nein")</f>
        <v>ja</v>
      </c>
      <c r="E112" s="176" t="s">
        <v>33</v>
      </c>
      <c r="F112" s="177"/>
      <c r="G112" s="177"/>
      <c r="H112" s="37" t="str">
        <f>IF(H111&gt;=0,"ja","nein")</f>
        <v>ja</v>
      </c>
      <c r="J112" s="176" t="s">
        <v>33</v>
      </c>
      <c r="K112" s="177"/>
      <c r="L112" s="177"/>
      <c r="M112" s="37" t="str">
        <f>IF(M111&gt;=0,"ja","nein")</f>
        <v>ja</v>
      </c>
    </row>
    <row r="113" spans="2:10" ht="15.75" hidden="1" thickBot="1" x14ac:dyDescent="0.3"/>
    <row r="114" spans="2:10" hidden="1" x14ac:dyDescent="0.25">
      <c r="B114" s="7" t="s">
        <v>34</v>
      </c>
      <c r="C114" s="6"/>
      <c r="E114" s="8" t="s">
        <v>72</v>
      </c>
    </row>
    <row r="115" spans="2:10" hidden="1" x14ac:dyDescent="0.25">
      <c r="B115" s="34" t="s">
        <v>68</v>
      </c>
      <c r="C115" s="35"/>
      <c r="E115" s="178" t="s">
        <v>74</v>
      </c>
      <c r="F115" s="178"/>
      <c r="G115" s="178"/>
      <c r="H115" s="178"/>
      <c r="I115" s="178"/>
      <c r="J115" s="178"/>
    </row>
    <row r="116" spans="2:10" hidden="1" x14ac:dyDescent="0.25">
      <c r="B116" s="34" t="s">
        <v>69</v>
      </c>
      <c r="C116" s="35">
        <f>SUM(E91,E92,E93,E96,E97,E98)</f>
        <v>0</v>
      </c>
      <c r="E116" s="178"/>
      <c r="F116" s="178"/>
      <c r="G116" s="178"/>
      <c r="H116" s="178"/>
      <c r="I116" s="178"/>
      <c r="J116" s="178"/>
    </row>
    <row r="117" spans="2:10" hidden="1" x14ac:dyDescent="0.25">
      <c r="B117" s="34" t="s">
        <v>70</v>
      </c>
      <c r="C117" s="66">
        <f>IF(C116&gt;0,(E91*F91+E92*F92+E93*F93+E96*F96+E97*F97+E98*F98)/C116,0)</f>
        <v>0</v>
      </c>
      <c r="E117" s="178"/>
      <c r="F117" s="178"/>
      <c r="G117" s="178"/>
      <c r="H117" s="178"/>
      <c r="I117" s="178"/>
      <c r="J117" s="178"/>
    </row>
    <row r="118" spans="2:10" ht="15.75" hidden="1" thickBot="1" x14ac:dyDescent="0.3">
      <c r="B118" s="36" t="s">
        <v>71</v>
      </c>
      <c r="C118" s="67">
        <f>IF(C116&lt;F7*-1,F7*-1-C116,0)</f>
        <v>0</v>
      </c>
      <c r="E118" s="178"/>
      <c r="F118" s="178"/>
      <c r="G118" s="178"/>
      <c r="H118" s="178"/>
      <c r="I118" s="178"/>
      <c r="J118" s="178"/>
    </row>
    <row r="119" spans="2:10" ht="15.75" hidden="1" thickBot="1" x14ac:dyDescent="0.3"/>
    <row r="120" spans="2:10" hidden="1" x14ac:dyDescent="0.25">
      <c r="B120" s="115" t="s">
        <v>34</v>
      </c>
      <c r="C120" s="172" t="s">
        <v>94</v>
      </c>
      <c r="D120" s="172"/>
      <c r="E120" s="172"/>
      <c r="F120" s="173"/>
    </row>
    <row r="121" spans="2:10" hidden="1" x14ac:dyDescent="0.25">
      <c r="B121" s="34" t="s">
        <v>95</v>
      </c>
      <c r="C121" s="118" t="s">
        <v>96</v>
      </c>
      <c r="D121" s="118"/>
      <c r="E121" s="118"/>
      <c r="F121" s="123">
        <f>IF($C$109&gt;0,$C$109/(1.03/6),0)</f>
        <v>0</v>
      </c>
    </row>
    <row r="122" spans="2:10" hidden="1" x14ac:dyDescent="0.25">
      <c r="B122" s="121"/>
      <c r="C122" s="122" t="s">
        <v>97</v>
      </c>
      <c r="D122" s="122"/>
      <c r="E122" s="122"/>
      <c r="F122" s="126">
        <f>IF($C$109&gt;0,$C$109/(1.05/10),0)</f>
        <v>0</v>
      </c>
    </row>
    <row r="123" spans="2:10" hidden="1" x14ac:dyDescent="0.25">
      <c r="B123" s="34" t="s">
        <v>95</v>
      </c>
      <c r="C123" s="118" t="s">
        <v>98</v>
      </c>
      <c r="D123" s="118"/>
      <c r="E123" s="118"/>
      <c r="F123" s="123">
        <f>IF(F49="Kein Kapitalbedarf",0,F49)</f>
        <v>0</v>
      </c>
    </row>
    <row r="124" spans="2:10" hidden="1" x14ac:dyDescent="0.25">
      <c r="B124" s="34"/>
      <c r="C124" s="118" t="s">
        <v>99</v>
      </c>
      <c r="D124" s="118"/>
      <c r="E124" s="118"/>
      <c r="F124" s="123">
        <f>IF(C10&lt;0,0,C10*0.25)</f>
        <v>0</v>
      </c>
    </row>
    <row r="125" spans="2:10" hidden="1" x14ac:dyDescent="0.25">
      <c r="B125" s="34"/>
      <c r="C125" s="118" t="s">
        <v>103</v>
      </c>
      <c r="D125" s="118"/>
      <c r="E125" s="118"/>
      <c r="F125" s="123">
        <f>IF(C19&lt;0,0,C19*2)</f>
        <v>0</v>
      </c>
    </row>
    <row r="126" spans="2:10" hidden="1" x14ac:dyDescent="0.25">
      <c r="B126" s="121"/>
      <c r="C126" s="122" t="s">
        <v>101</v>
      </c>
      <c r="D126" s="122"/>
      <c r="E126" s="122"/>
      <c r="F126" s="126">
        <f>MAX(F123,F124,F125)</f>
        <v>0</v>
      </c>
    </row>
    <row r="127" spans="2:10" hidden="1" x14ac:dyDescent="0.25">
      <c r="B127" s="34" t="s">
        <v>102</v>
      </c>
      <c r="C127" s="124"/>
      <c r="D127" s="118"/>
      <c r="E127" s="118"/>
      <c r="F127" s="123">
        <f>MIN(F121,F126)</f>
        <v>0</v>
      </c>
    </row>
    <row r="128" spans="2:10" ht="15.75" hidden="1" thickBot="1" x14ac:dyDescent="0.3">
      <c r="B128" s="36" t="s">
        <v>100</v>
      </c>
      <c r="C128" s="120"/>
      <c r="D128" s="119"/>
      <c r="E128" s="119"/>
      <c r="F128" s="125">
        <f>MIN(F122,F126)</f>
        <v>0</v>
      </c>
    </row>
  </sheetData>
  <sheetProtection password="9818" sheet="1" selectLockedCells="1"/>
  <mergeCells count="36">
    <mergeCell ref="G100:H100"/>
    <mergeCell ref="B104:V106"/>
    <mergeCell ref="G90:H90"/>
    <mergeCell ref="G91:H91"/>
    <mergeCell ref="G92:H92"/>
    <mergeCell ref="G93:H93"/>
    <mergeCell ref="G95:H95"/>
    <mergeCell ref="G96:H96"/>
    <mergeCell ref="G97:H97"/>
    <mergeCell ref="G98:H98"/>
    <mergeCell ref="C120:F120"/>
    <mergeCell ref="J109:L109"/>
    <mergeCell ref="J110:L110"/>
    <mergeCell ref="J111:L111"/>
    <mergeCell ref="J112:L112"/>
    <mergeCell ref="E115:J118"/>
    <mergeCell ref="E109:G109"/>
    <mergeCell ref="E110:G110"/>
    <mergeCell ref="E111:G111"/>
    <mergeCell ref="E112:G112"/>
    <mergeCell ref="J108:M108"/>
    <mergeCell ref="C3:G3"/>
    <mergeCell ref="H3:I3"/>
    <mergeCell ref="J3:K3"/>
    <mergeCell ref="B55:C59"/>
    <mergeCell ref="E56:S59"/>
    <mergeCell ref="F51:H51"/>
    <mergeCell ref="J51:M51"/>
    <mergeCell ref="F48:H48"/>
    <mergeCell ref="F49:H49"/>
    <mergeCell ref="E100:F100"/>
    <mergeCell ref="E108:G108"/>
    <mergeCell ref="J63:L63"/>
    <mergeCell ref="J64:L88"/>
    <mergeCell ref="J90:L90"/>
    <mergeCell ref="J91:L101"/>
  </mergeCells>
  <conditionalFormatting sqref="C3:E3 F6:F7 J3 C65:C70 E65:G70 F11:S14 F18:S32">
    <cfRule type="containsBlanks" dxfId="81" priority="96">
      <formula>LEN(TRIM(C3))=0</formula>
    </cfRule>
  </conditionalFormatting>
  <conditionalFormatting sqref="C10">
    <cfRule type="containsBlanks" dxfId="80" priority="95">
      <formula>LEN(TRIM(C10))=0</formula>
    </cfRule>
  </conditionalFormatting>
  <conditionalFormatting sqref="F11:S11">
    <cfRule type="cellIs" dxfId="79" priority="29" operator="equal">
      <formula>1</formula>
    </cfRule>
    <cfRule type="expression" dxfId="78" priority="94">
      <formula>(ISBLANK(F11)=FALSE)</formula>
    </cfRule>
  </conditionalFormatting>
  <conditionalFormatting sqref="C18">
    <cfRule type="containsBlanks" dxfId="77" priority="93">
      <formula>LEN(TRIM(C18))=0</formula>
    </cfRule>
  </conditionalFormatting>
  <conditionalFormatting sqref="C19 E19">
    <cfRule type="containsBlanks" dxfId="76" priority="92">
      <formula>LEN(TRIM(C19))=0</formula>
    </cfRule>
  </conditionalFormatting>
  <conditionalFormatting sqref="C20 E20">
    <cfRule type="containsBlanks" dxfId="75" priority="91">
      <formula>LEN(TRIM(C20))=0</formula>
    </cfRule>
  </conditionalFormatting>
  <conditionalFormatting sqref="C27 E27">
    <cfRule type="containsBlanks" dxfId="74" priority="90">
      <formula>LEN(TRIM(C27))=0</formula>
    </cfRule>
  </conditionalFormatting>
  <conditionalFormatting sqref="C29 E29">
    <cfRule type="containsBlanks" dxfId="73" priority="89">
      <formula>LEN(TRIM(C29))=0</formula>
    </cfRule>
  </conditionalFormatting>
  <conditionalFormatting sqref="C30 E30">
    <cfRule type="containsBlanks" dxfId="72" priority="88">
      <formula>LEN(TRIM(C30))=0</formula>
    </cfRule>
  </conditionalFormatting>
  <conditionalFormatting sqref="F38:S42">
    <cfRule type="containsBlanks" dxfId="71" priority="87">
      <formula>LEN(TRIM(F38))=0</formula>
    </cfRule>
  </conditionalFormatting>
  <conditionalFormatting sqref="C22">
    <cfRule type="containsBlanks" dxfId="70" priority="86">
      <formula>LEN(TRIM(C22))=0</formula>
    </cfRule>
  </conditionalFormatting>
  <conditionalFormatting sqref="C23">
    <cfRule type="containsBlanks" dxfId="69" priority="85">
      <formula>LEN(TRIM(C23))=0</formula>
    </cfRule>
  </conditionalFormatting>
  <conditionalFormatting sqref="C24">
    <cfRule type="containsBlanks" dxfId="68" priority="84">
      <formula>LEN(TRIM(C24))=0</formula>
    </cfRule>
  </conditionalFormatting>
  <conditionalFormatting sqref="C21">
    <cfRule type="containsBlanks" dxfId="67" priority="83">
      <formula>LEN(TRIM(C21))=0</formula>
    </cfRule>
  </conditionalFormatting>
  <conditionalFormatting sqref="C25">
    <cfRule type="containsBlanks" dxfId="66" priority="82">
      <formula>LEN(TRIM(C25))=0</formula>
    </cfRule>
  </conditionalFormatting>
  <conditionalFormatting sqref="C26">
    <cfRule type="containsBlanks" dxfId="65" priority="81">
      <formula>LEN(TRIM(C26))=0</formula>
    </cfRule>
  </conditionalFormatting>
  <conditionalFormatting sqref="C31:C32">
    <cfRule type="containsBlanks" dxfId="64" priority="80">
      <formula>LEN(TRIM(C31))=0</formula>
    </cfRule>
  </conditionalFormatting>
  <conditionalFormatting sqref="C38">
    <cfRule type="containsBlanks" dxfId="63" priority="79">
      <formula>LEN(TRIM(C38))=0</formula>
    </cfRule>
  </conditionalFormatting>
  <conditionalFormatting sqref="C39">
    <cfRule type="containsBlanks" dxfId="62" priority="78">
      <formula>LEN(TRIM(C39))=0</formula>
    </cfRule>
  </conditionalFormatting>
  <conditionalFormatting sqref="C40">
    <cfRule type="containsBlanks" dxfId="61" priority="77">
      <formula>LEN(TRIM(C40))=0</formula>
    </cfRule>
  </conditionalFormatting>
  <conditionalFormatting sqref="C41">
    <cfRule type="containsBlanks" dxfId="60" priority="76">
      <formula>LEN(TRIM(C41))=0</formula>
    </cfRule>
  </conditionalFormatting>
  <conditionalFormatting sqref="C112">
    <cfRule type="cellIs" dxfId="59" priority="75" operator="equal">
      <formula>"""ja"""</formula>
    </cfRule>
  </conditionalFormatting>
  <conditionalFormatting sqref="C13:C14">
    <cfRule type="containsBlanks" dxfId="58" priority="72">
      <formula>LEN(TRIM(C13))=0</formula>
    </cfRule>
  </conditionalFormatting>
  <conditionalFormatting sqref="E56">
    <cfRule type="containsBlanks" dxfId="57" priority="70">
      <formula>LEN(TRIM(E56))=0</formula>
    </cfRule>
  </conditionalFormatting>
  <conditionalFormatting sqref="C75:C80">
    <cfRule type="containsBlanks" dxfId="56" priority="68">
      <formula>LEN(TRIM(C75))=0</formula>
    </cfRule>
  </conditionalFormatting>
  <conditionalFormatting sqref="E75:G80">
    <cfRule type="containsBlanks" dxfId="55" priority="67">
      <formula>LEN(TRIM(E75))=0</formula>
    </cfRule>
  </conditionalFormatting>
  <conditionalFormatting sqref="C91">
    <cfRule type="containsBlanks" dxfId="54" priority="63">
      <formula>LEN(TRIM(C91))=0</formula>
    </cfRule>
  </conditionalFormatting>
  <conditionalFormatting sqref="C96">
    <cfRule type="containsBlanks" dxfId="53" priority="62">
      <formula>LEN(TRIM(C96))=0</formula>
    </cfRule>
  </conditionalFormatting>
  <conditionalFormatting sqref="E91:E93">
    <cfRule type="containsBlanks" dxfId="52" priority="61">
      <formula>LEN(TRIM(E91))=0</formula>
    </cfRule>
  </conditionalFormatting>
  <conditionalFormatting sqref="E96:E98">
    <cfRule type="containsBlanks" dxfId="51" priority="60">
      <formula>LEN(TRIM(E96))=0</formula>
    </cfRule>
  </conditionalFormatting>
  <conditionalFormatting sqref="F91:F93">
    <cfRule type="containsBlanks" dxfId="50" priority="59">
      <formula>LEN(TRIM(F91))=0</formula>
    </cfRule>
  </conditionalFormatting>
  <conditionalFormatting sqref="F96:F98">
    <cfRule type="containsBlanks" dxfId="49" priority="57">
      <formula>LEN(TRIM(F96))=0</formula>
    </cfRule>
  </conditionalFormatting>
  <conditionalFormatting sqref="E74">
    <cfRule type="containsBlanks" dxfId="48" priority="54">
      <formula>LEN(TRIM(E74))=0</formula>
    </cfRule>
  </conditionalFormatting>
  <conditionalFormatting sqref="E64">
    <cfRule type="containsBlanks" dxfId="47" priority="55">
      <formula>LEN(TRIM(E64))=0</formula>
    </cfRule>
  </conditionalFormatting>
  <conditionalFormatting sqref="C64">
    <cfRule type="containsBlanks" dxfId="46" priority="53">
      <formula>LEN(TRIM(C64))=0</formula>
    </cfRule>
  </conditionalFormatting>
  <conditionalFormatting sqref="C74">
    <cfRule type="containsBlanks" dxfId="45" priority="52">
      <formula>LEN(TRIM(C74))=0</formula>
    </cfRule>
  </conditionalFormatting>
  <conditionalFormatting sqref="F74:G74">
    <cfRule type="containsBlanks" dxfId="44" priority="51">
      <formula>LEN(TRIM(F74))=0</formula>
    </cfRule>
  </conditionalFormatting>
  <conditionalFormatting sqref="F64:I64">
    <cfRule type="containsBlanks" dxfId="43" priority="50">
      <formula>LEN(TRIM(F64))=0</formula>
    </cfRule>
  </conditionalFormatting>
  <conditionalFormatting sqref="C90">
    <cfRule type="containsBlanks" dxfId="42" priority="49">
      <formula>LEN(TRIM(C90))=0</formula>
    </cfRule>
  </conditionalFormatting>
  <conditionalFormatting sqref="E90:F90">
    <cfRule type="containsBlanks" dxfId="41" priority="48">
      <formula>LEN(TRIM(E90))=0</formula>
    </cfRule>
  </conditionalFormatting>
  <conditionalFormatting sqref="C95">
    <cfRule type="containsBlanks" dxfId="40" priority="47">
      <formula>LEN(TRIM(C95))=0</formula>
    </cfRule>
  </conditionalFormatting>
  <conditionalFormatting sqref="E95:F95">
    <cfRule type="containsBlanks" dxfId="39" priority="46">
      <formula>LEN(TRIM(E95))=0</formula>
    </cfRule>
  </conditionalFormatting>
  <conditionalFormatting sqref="E28">
    <cfRule type="containsBlanks" dxfId="38" priority="45">
      <formula>LEN(TRIM(E28))=0</formula>
    </cfRule>
  </conditionalFormatting>
  <conditionalFormatting sqref="C118">
    <cfRule type="cellIs" dxfId="37" priority="44" operator="equal">
      <formula>"""ja"""</formula>
    </cfRule>
  </conditionalFormatting>
  <conditionalFormatting sqref="C92:C93">
    <cfRule type="containsBlanks" dxfId="36" priority="43">
      <formula>LEN(TRIM(C92))=0</formula>
    </cfRule>
  </conditionalFormatting>
  <conditionalFormatting sqref="C97:C98">
    <cfRule type="containsBlanks" dxfId="35" priority="42">
      <formula>LEN(TRIM(C97))=0</formula>
    </cfRule>
  </conditionalFormatting>
  <conditionalFormatting sqref="G91">
    <cfRule type="containsBlanks" dxfId="34" priority="41">
      <formula>LEN(TRIM(G91))=0</formula>
    </cfRule>
  </conditionalFormatting>
  <conditionalFormatting sqref="G90">
    <cfRule type="containsBlanks" dxfId="33" priority="40">
      <formula>LEN(TRIM(G90))=0</formula>
    </cfRule>
  </conditionalFormatting>
  <conditionalFormatting sqref="G92">
    <cfRule type="containsBlanks" dxfId="32" priority="39">
      <formula>LEN(TRIM(G92))=0</formula>
    </cfRule>
  </conditionalFormatting>
  <conditionalFormatting sqref="G93">
    <cfRule type="containsBlanks" dxfId="31" priority="38">
      <formula>LEN(TRIM(G93))=0</formula>
    </cfRule>
  </conditionalFormatting>
  <conditionalFormatting sqref="G96">
    <cfRule type="containsBlanks" dxfId="30" priority="37">
      <formula>LEN(TRIM(G96))=0</formula>
    </cfRule>
  </conditionalFormatting>
  <conditionalFormatting sqref="G97">
    <cfRule type="containsBlanks" dxfId="29" priority="35">
      <formula>LEN(TRIM(G97))=0</formula>
    </cfRule>
  </conditionalFormatting>
  <conditionalFormatting sqref="G98">
    <cfRule type="containsBlanks" dxfId="28" priority="34">
      <formula>LEN(TRIM(G98))=0</formula>
    </cfRule>
  </conditionalFormatting>
  <conditionalFormatting sqref="G95">
    <cfRule type="containsBlanks" dxfId="27" priority="33">
      <formula>LEN(TRIM(G95))=0</formula>
    </cfRule>
  </conditionalFormatting>
  <conditionalFormatting sqref="H112">
    <cfRule type="cellIs" dxfId="26" priority="31" operator="equal">
      <formula>"""ja"""</formula>
    </cfRule>
  </conditionalFormatting>
  <conditionalFormatting sqref="C3:G3 J3:K3 F6 C10 C13:C14 F13:S14 E19:E20 C18:C27 E27 F25:S26 C38:C41 E56:S59 C65:C70 E65:G70 E75:G80 C75:C80 C91:C93 C96:C98 E96:H98 E91:H93 F21:S21 C31:C32 F31:S32 F38:S42">
    <cfRule type="expression" dxfId="25" priority="30">
      <formula>(ISBLANK(C3)=FALSE)</formula>
    </cfRule>
  </conditionalFormatting>
  <conditionalFormatting sqref="F51">
    <cfRule type="containsBlanks" dxfId="24" priority="28">
      <formula>LEN(TRIM(F51))=0</formula>
    </cfRule>
  </conditionalFormatting>
  <conditionalFormatting sqref="F51">
    <cfRule type="expression" dxfId="23" priority="27">
      <formula>(ISBLANK(F51)=FALSE)</formula>
    </cfRule>
  </conditionalFormatting>
  <conditionalFormatting sqref="M112">
    <cfRule type="cellIs" dxfId="22" priority="23" operator="equal">
      <formula>"""ja"""</formula>
    </cfRule>
  </conditionalFormatting>
  <conditionalFormatting sqref="F31">
    <cfRule type="containsBlanks" dxfId="21" priority="22">
      <formula>LEN(TRIM(F31))=0</formula>
    </cfRule>
  </conditionalFormatting>
  <conditionalFormatting sqref="G31">
    <cfRule type="containsBlanks" dxfId="20" priority="21">
      <formula>LEN(TRIM(G31))=0</formula>
    </cfRule>
  </conditionalFormatting>
  <conditionalFormatting sqref="H31">
    <cfRule type="containsBlanks" dxfId="19" priority="20">
      <formula>LEN(TRIM(H31))=0</formula>
    </cfRule>
  </conditionalFormatting>
  <conditionalFormatting sqref="I31">
    <cfRule type="containsBlanks" dxfId="18" priority="19">
      <formula>LEN(TRIM(I31))=0</formula>
    </cfRule>
  </conditionalFormatting>
  <conditionalFormatting sqref="J31">
    <cfRule type="containsBlanks" dxfId="17" priority="18">
      <formula>LEN(TRIM(J31))=0</formula>
    </cfRule>
  </conditionalFormatting>
  <conditionalFormatting sqref="K31">
    <cfRule type="containsBlanks" dxfId="16" priority="17">
      <formula>LEN(TRIM(K31))=0</formula>
    </cfRule>
  </conditionalFormatting>
  <conditionalFormatting sqref="L31">
    <cfRule type="containsBlanks" dxfId="15" priority="16">
      <formula>LEN(TRIM(L31))=0</formula>
    </cfRule>
  </conditionalFormatting>
  <conditionalFormatting sqref="M31">
    <cfRule type="containsBlanks" dxfId="14" priority="15">
      <formula>LEN(TRIM(M31))=0</formula>
    </cfRule>
  </conditionalFormatting>
  <conditionalFormatting sqref="N31:R31">
    <cfRule type="containsBlanks" dxfId="13" priority="14">
      <formula>LEN(TRIM(N31))=0</formula>
    </cfRule>
  </conditionalFormatting>
  <conditionalFormatting sqref="S31">
    <cfRule type="containsBlanks" dxfId="12" priority="13">
      <formula>LEN(TRIM(S31))=0</formula>
    </cfRule>
  </conditionalFormatting>
  <conditionalFormatting sqref="F32">
    <cfRule type="containsBlanks" dxfId="11" priority="12">
      <formula>LEN(TRIM(F32))=0</formula>
    </cfRule>
  </conditionalFormatting>
  <conditionalFormatting sqref="G32">
    <cfRule type="containsBlanks" dxfId="10" priority="11">
      <formula>LEN(TRIM(G32))=0</formula>
    </cfRule>
  </conditionalFormatting>
  <conditionalFormatting sqref="H32">
    <cfRule type="containsBlanks" dxfId="9" priority="10">
      <formula>LEN(TRIM(H32))=0</formula>
    </cfRule>
  </conditionalFormatting>
  <conditionalFormatting sqref="I32">
    <cfRule type="containsBlanks" dxfId="8" priority="9">
      <formula>LEN(TRIM(I32))=0</formula>
    </cfRule>
  </conditionalFormatting>
  <conditionalFormatting sqref="J32">
    <cfRule type="containsBlanks" dxfId="7" priority="8">
      <formula>LEN(TRIM(J32))=0</formula>
    </cfRule>
  </conditionalFormatting>
  <conditionalFormatting sqref="K32">
    <cfRule type="containsBlanks" dxfId="6" priority="7">
      <formula>LEN(TRIM(K32))=0</formula>
    </cfRule>
  </conditionalFormatting>
  <conditionalFormatting sqref="L32">
    <cfRule type="containsBlanks" dxfId="5" priority="6">
      <formula>LEN(TRIM(L32))=0</formula>
    </cfRule>
  </conditionalFormatting>
  <conditionalFormatting sqref="M32">
    <cfRule type="containsBlanks" dxfId="4" priority="5">
      <formula>LEN(TRIM(M32))=0</formula>
    </cfRule>
  </conditionalFormatting>
  <conditionalFormatting sqref="N32:R32">
    <cfRule type="containsBlanks" dxfId="3" priority="4">
      <formula>LEN(TRIM(N32))=0</formula>
    </cfRule>
  </conditionalFormatting>
  <conditionalFormatting sqref="S32">
    <cfRule type="containsBlanks" dxfId="2" priority="3">
      <formula>LEN(TRIM(S32))=0</formula>
    </cfRule>
  </conditionalFormatting>
  <conditionalFormatting sqref="F44:S44">
    <cfRule type="containsBlanks" dxfId="1" priority="2">
      <formula>LEN(TRIM(F44))=0</formula>
    </cfRule>
  </conditionalFormatting>
  <conditionalFormatting sqref="F44:S44">
    <cfRule type="expression" dxfId="0" priority="1">
      <formula>(ISBLANK(F44)=FALSE)</formula>
    </cfRule>
  </conditionalFormatting>
  <dataValidations count="10">
    <dataValidation type="decimal" operator="greaterThanOrEqual" allowBlank="1" showInputMessage="1" showErrorMessage="1" sqref="F38:S42 F31:S32 F25:S26 C10:D10 F13:S14 F21:S21 E29:E32 C19:E20 C38:C41 C21:D32 E27">
      <formula1>0</formula1>
    </dataValidation>
    <dataValidation type="decimal" allowBlank="1" showInputMessage="1" showErrorMessage="1" sqref="C18:D18 F11:S11">
      <formula1>-0.99</formula1>
      <formula2>100.1</formula2>
    </dataValidation>
    <dataValidation type="decimal" allowBlank="1" showInputMessage="1" showErrorMessage="1" errorTitle="Nur positive Zahlenwerte möglich" error="Eingabe der monatlichen Darlehensrate als positiver Wert (z.B. 500)" sqref="G65:G70">
      <formula1>0</formula1>
      <formula2>100000000</formula2>
    </dataValidation>
    <dataValidation type="decimal" allowBlank="1" showInputMessage="1" showErrorMessage="1" errorTitle="nur negative Zahlenwerte möglich" error="Eingabe der aktuellen Restschuld als positiver Zahlenwert (z.B. 100.000,00 Euro)" sqref="E65:E70">
      <formula1>0</formula1>
      <formula2>100000000</formula2>
    </dataValidation>
    <dataValidation type="decimal" allowBlank="1" showInputMessage="1" showErrorMessage="1" sqref="F65:F70 F75:F80">
      <formula1>0</formula1>
      <formula2>20</formula2>
    </dataValidation>
    <dataValidation type="decimal" allowBlank="1" showInputMessage="1" showErrorMessage="1" sqref="G75:G80">
      <formula1>0</formula1>
      <formula2>10000000</formula2>
    </dataValidation>
    <dataValidation type="decimal" allowBlank="1" showInputMessage="1" showErrorMessage="1" sqref="E75:E80">
      <formula1>0</formula1>
      <formula2>100000000</formula2>
    </dataValidation>
    <dataValidation type="whole" operator="greaterThan" allowBlank="1" showInputMessage="1" showErrorMessage="1" sqref="F7">
      <formula1>-1000000000</formula1>
    </dataValidation>
    <dataValidation type="whole" operator="greaterThanOrEqual" allowBlank="1" showInputMessage="1" showErrorMessage="1" sqref="F6">
      <formula1>0</formula1>
    </dataValidation>
    <dataValidation type="decimal" operator="greaterThan" allowBlank="1" showInputMessage="1" showErrorMessage="1" sqref="F51">
      <formula1>0</formula1>
    </dataValidation>
  </dataValidations>
  <pageMargins left="0.70866141732283472" right="0.70866141732283472" top="0.78740157480314965" bottom="0.78740157480314965" header="0.31496062992125984" footer="0.31496062992125984"/>
  <pageSetup paperSize="9" scale="39" orientation="landscape" r:id="rId1"/>
  <rowBreaks count="1" manualBreakCount="1">
    <brk id="60"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"VERWALTUNG REZ. SERVER / IT-KONSOLID."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Gingter</dc:creator>
  <cp:lastModifiedBy>Markus Gingter</cp:lastModifiedBy>
  <dcterms:created xsi:type="dcterms:W3CDTF">2020-03-20T14:53:14Z</dcterms:created>
  <dcterms:modified xsi:type="dcterms:W3CDTF">2022-01-06T16:21:39Z</dcterms:modified>
</cp:coreProperties>
</file>